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<sst xmlns="http://schemas.openxmlformats.org/spreadsheetml/2006/main" count="130" uniqueCount="77">
  <si>
    <t>COEWAG GmbH</t>
  </si>
  <si>
    <t>Ermittlung der Weihnachtsgratifikationen</t>
  </si>
  <si>
    <t>Dr. Schulze</t>
  </si>
  <si>
    <t>Hans</t>
  </si>
  <si>
    <t>Sommer</t>
  </si>
  <si>
    <t>Gerd</t>
  </si>
  <si>
    <t>Mensing</t>
  </si>
  <si>
    <t>Josef</t>
  </si>
  <si>
    <t>Doll</t>
  </si>
  <si>
    <t>Fritz</t>
  </si>
  <si>
    <t>Lüders</t>
  </si>
  <si>
    <t>Marianne</t>
  </si>
  <si>
    <t>Stollmann</t>
  </si>
  <si>
    <t>Werner</t>
  </si>
  <si>
    <t>Klesse</t>
  </si>
  <si>
    <t>Ulla</t>
  </si>
  <si>
    <t>Buch</t>
  </si>
  <si>
    <t>Hermann</t>
  </si>
  <si>
    <t>Pieper</t>
  </si>
  <si>
    <t>Gudrun</t>
  </si>
  <si>
    <t>Möller</t>
  </si>
  <si>
    <t>Dietmar</t>
  </si>
  <si>
    <t>Schmidt</t>
  </si>
  <si>
    <t>Elisabeth</t>
  </si>
  <si>
    <t>Stapel</t>
  </si>
  <si>
    <t>Friedrich</t>
  </si>
  <si>
    <t>Temming</t>
  </si>
  <si>
    <t>Waltraud</t>
  </si>
  <si>
    <t>Bethke</t>
  </si>
  <si>
    <t>Ingo</t>
  </si>
  <si>
    <t>Heiming</t>
  </si>
  <si>
    <t>Monika</t>
  </si>
  <si>
    <t>Strom</t>
  </si>
  <si>
    <t>Dieter</t>
  </si>
  <si>
    <t>Vogel</t>
  </si>
  <si>
    <t>Sabine</t>
  </si>
  <si>
    <t>Stark</t>
  </si>
  <si>
    <t>Franz</t>
  </si>
  <si>
    <t>Schmieder</t>
  </si>
  <si>
    <t>Christian</t>
  </si>
  <si>
    <t>Kabel</t>
  </si>
  <si>
    <t>Elke</t>
  </si>
  <si>
    <t>Lichte</t>
  </si>
  <si>
    <t>Ludger</t>
  </si>
  <si>
    <t>Önem</t>
  </si>
  <si>
    <t>Mustafa</t>
  </si>
  <si>
    <t>Wagenknecht</t>
  </si>
  <si>
    <t>Meiners</t>
  </si>
  <si>
    <t>Helmut</t>
  </si>
  <si>
    <t>Meier</t>
  </si>
  <si>
    <t>Marion</t>
  </si>
  <si>
    <t>König</t>
  </si>
  <si>
    <t>Peter</t>
  </si>
  <si>
    <t>Klar</t>
  </si>
  <si>
    <t>Norbert</t>
  </si>
  <si>
    <t>Schwering</t>
  </si>
  <si>
    <t>Name</t>
  </si>
  <si>
    <t>Vorname</t>
  </si>
  <si>
    <t>Eintr.
term.</t>
  </si>
  <si>
    <t>MA-Nr.</t>
  </si>
  <si>
    <t>Kon-
fession</t>
  </si>
  <si>
    <t>Geschlecht</t>
  </si>
  <si>
    <t>rk</t>
  </si>
  <si>
    <t>m</t>
  </si>
  <si>
    <t>ev</t>
  </si>
  <si>
    <t>ohne</t>
  </si>
  <si>
    <t>w</t>
  </si>
  <si>
    <t>4. Mgl.: LG &lt; 4 oder LG &lt; 5 + weiblich</t>
  </si>
  <si>
    <t>Betr. Zug.</t>
  </si>
  <si>
    <t xml:space="preserve">Gratifikationstabelle </t>
  </si>
  <si>
    <t>wenn(und(</t>
  </si>
  <si>
    <t>1. Mgl.: LG&lt;= 4 + BZ &gt; 15 (=5479 Tage):</t>
  </si>
  <si>
    <t>2. Mgl.: LG&lt;= 3 + BZ &gt; 10 (=3664 Tage):</t>
  </si>
  <si>
    <t>Summe:</t>
  </si>
  <si>
    <t>3. Mgl.: Konfession = katholisch oder weiblich</t>
  </si>
  <si>
    <t>5. Mgl.: weiblich oder männlich + evangelisch oder BZ &gt; 30</t>
  </si>
  <si>
    <t>Lohn-
gruppe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</si>
</sst>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/\ yy"/>
    <numFmt numFmtId="173" formatCode="yy"/>
    <numFmt numFmtId="174" formatCode="yy\ &quot;Jahre&quot;"/>
    <numFmt numFmtId="175" formatCode="_-* #,##0.00\ [$€]_-;\-* #,##0.00\ [$€]_-;_-* &quot;-&quot;??\ [$€]_-;_-@_-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3" fillId="3" borderId="7" xfId="0" applyFont="1" applyFill="1" applyBorder="1" applyAlignment="1">
      <alignment wrapText="1"/>
    </xf>
    <xf numFmtId="172" fontId="1" fillId="2" borderId="2" xfId="0" applyNumberFormat="1" applyFont="1" applyFill="1" applyBorder="1" applyAlignment="1">
      <alignment vertical="top"/>
    </xf>
    <xf numFmtId="172" fontId="1" fillId="2" borderId="4" xfId="0" applyNumberFormat="1" applyFont="1" applyFill="1" applyBorder="1" applyAlignment="1">
      <alignment vertical="top"/>
    </xf>
    <xf numFmtId="172" fontId="1" fillId="2" borderId="6" xfId="0" applyNumberFormat="1" applyFont="1" applyFill="1" applyBorder="1" applyAlignment="1">
      <alignment vertical="top"/>
    </xf>
    <xf numFmtId="14" fontId="0" fillId="0" borderId="0" xfId="0" applyNumberFormat="1" applyAlignment="1">
      <alignment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170" fontId="0" fillId="0" borderId="0" xfId="21" applyAlignment="1">
      <alignment/>
    </xf>
    <xf numFmtId="0" fontId="3" fillId="3" borderId="8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173" fontId="0" fillId="4" borderId="4" xfId="0" applyNumberFormat="1" applyFill="1" applyBorder="1" applyAlignment="1">
      <alignment/>
    </xf>
    <xf numFmtId="0" fontId="3" fillId="3" borderId="9" xfId="0" applyFont="1" applyFill="1" applyBorder="1" applyAlignment="1">
      <alignment/>
    </xf>
    <xf numFmtId="173" fontId="0" fillId="4" borderId="6" xfId="0" applyNumberFormat="1" applyFill="1" applyBorder="1" applyAlignment="1">
      <alignment/>
    </xf>
    <xf numFmtId="173" fontId="0" fillId="4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right"/>
    </xf>
    <xf numFmtId="175" fontId="0" fillId="4" borderId="2" xfId="18" applyFill="1" applyBorder="1" applyAlignment="1">
      <alignment/>
    </xf>
    <xf numFmtId="175" fontId="0" fillId="4" borderId="11" xfId="18" applyFill="1" applyBorder="1" applyAlignment="1">
      <alignment/>
    </xf>
    <xf numFmtId="175" fontId="0" fillId="4" borderId="4" xfId="18" applyFill="1" applyBorder="1" applyAlignment="1">
      <alignment/>
    </xf>
    <xf numFmtId="175" fontId="0" fillId="4" borderId="12" xfId="18" applyFill="1" applyBorder="1" applyAlignment="1">
      <alignment/>
    </xf>
    <xf numFmtId="175" fontId="0" fillId="4" borderId="6" xfId="18" applyFill="1" applyBorder="1" applyAlignment="1">
      <alignment/>
    </xf>
    <xf numFmtId="175" fontId="0" fillId="4" borderId="13" xfId="18" applyFill="1" applyBorder="1" applyAlignment="1">
      <alignment/>
    </xf>
    <xf numFmtId="175" fontId="0" fillId="4" borderId="14" xfId="18" applyFill="1" applyBorder="1" applyAlignment="1">
      <alignment/>
    </xf>
    <xf numFmtId="175" fontId="0" fillId="4" borderId="15" xfId="18" applyFill="1" applyBorder="1" applyAlignment="1">
      <alignment/>
    </xf>
    <xf numFmtId="175" fontId="0" fillId="4" borderId="16" xfId="18" applyFill="1" applyBorder="1" applyAlignment="1">
      <alignment/>
    </xf>
    <xf numFmtId="175" fontId="7" fillId="0" borderId="0" xfId="18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B2">
      <selection activeCell="H12" sqref="H12"/>
    </sheetView>
  </sheetViews>
  <sheetFormatPr defaultColWidth="11.421875" defaultRowHeight="12.75"/>
  <cols>
    <col min="1" max="1" width="7.421875" style="0" customWidth="1"/>
    <col min="3" max="3" width="8.28125" style="0" bestFit="1" customWidth="1"/>
    <col min="4" max="4" width="10.140625" style="0" bestFit="1" customWidth="1"/>
    <col min="5" max="5" width="10.140625" style="0" customWidth="1"/>
    <col min="6" max="6" width="6.140625" style="0" bestFit="1" customWidth="1"/>
    <col min="8" max="8" width="11.140625" style="0" bestFit="1" customWidth="1"/>
    <col min="9" max="9" width="0" style="0" hidden="1" customWidth="1"/>
    <col min="10" max="11" width="12.7109375" style="0" bestFit="1" customWidth="1"/>
    <col min="12" max="12" width="13.7109375" style="0" bestFit="1" customWidth="1"/>
    <col min="13" max="13" width="12.7109375" style="0" customWidth="1"/>
    <col min="14" max="14" width="12.7109375" style="0" bestFit="1" customWidth="1"/>
  </cols>
  <sheetData>
    <row r="1" spans="1:13" ht="18">
      <c r="A1" s="33" t="s">
        <v>0</v>
      </c>
      <c r="D1" s="34">
        <f ca="1">TODAY()</f>
        <v>37418</v>
      </c>
      <c r="F1" s="11"/>
      <c r="M1" s="11"/>
    </row>
    <row r="2" spans="5:8" ht="12.75">
      <c r="E2" t="s">
        <v>69</v>
      </c>
      <c r="H2" s="46">
        <v>500</v>
      </c>
    </row>
    <row r="3" spans="1:11" ht="12.75">
      <c r="A3" t="s">
        <v>1</v>
      </c>
      <c r="E3" s="35" t="s">
        <v>71</v>
      </c>
      <c r="F3" s="35"/>
      <c r="G3" s="35"/>
      <c r="H3" s="35"/>
      <c r="I3" s="35"/>
      <c r="J3" s="35"/>
      <c r="K3" s="35"/>
    </row>
    <row r="4" spans="5:11" ht="12.75">
      <c r="E4" s="35" t="s">
        <v>72</v>
      </c>
      <c r="F4" s="35"/>
      <c r="G4" s="35"/>
      <c r="H4" s="35"/>
      <c r="I4" s="35"/>
      <c r="J4" s="35"/>
      <c r="K4" s="35"/>
    </row>
    <row r="5" spans="5:11" ht="12.75">
      <c r="E5" s="35" t="s">
        <v>74</v>
      </c>
      <c r="F5" s="35"/>
      <c r="G5" s="35"/>
      <c r="H5" s="35"/>
      <c r="I5" s="35"/>
      <c r="J5" s="35"/>
      <c r="K5" s="35"/>
    </row>
    <row r="6" spans="5:11" ht="12.75">
      <c r="E6" s="35" t="s">
        <v>67</v>
      </c>
      <c r="F6" s="35"/>
      <c r="G6" s="35"/>
      <c r="H6" s="35"/>
      <c r="I6" s="35"/>
      <c r="J6" s="35"/>
      <c r="K6" s="35"/>
    </row>
    <row r="7" spans="5:11" ht="12.75">
      <c r="E7" s="35" t="s">
        <v>75</v>
      </c>
      <c r="F7" s="35"/>
      <c r="G7" s="35"/>
      <c r="H7" s="35"/>
      <c r="I7" s="35"/>
      <c r="J7" s="35"/>
      <c r="K7" s="35"/>
    </row>
    <row r="8" ht="13.5" thickBot="1"/>
    <row r="9" spans="1:14" ht="23.25" thickBot="1">
      <c r="A9" s="24" t="s">
        <v>59</v>
      </c>
      <c r="B9" s="16" t="s">
        <v>56</v>
      </c>
      <c r="C9" s="17" t="s">
        <v>57</v>
      </c>
      <c r="D9" s="7" t="s">
        <v>76</v>
      </c>
      <c r="E9" s="18" t="s">
        <v>60</v>
      </c>
      <c r="F9" s="7" t="s">
        <v>58</v>
      </c>
      <c r="G9" s="17" t="s">
        <v>61</v>
      </c>
      <c r="H9" s="28" t="s">
        <v>68</v>
      </c>
      <c r="I9" s="28">
        <v>1</v>
      </c>
      <c r="J9" s="29">
        <v>1</v>
      </c>
      <c r="K9" s="29">
        <v>2</v>
      </c>
      <c r="L9" s="29">
        <v>3</v>
      </c>
      <c r="M9" s="29">
        <v>4</v>
      </c>
      <c r="N9" s="30">
        <v>5</v>
      </c>
    </row>
    <row r="10" spans="1:14" ht="12.75">
      <c r="A10" s="1">
        <v>10001</v>
      </c>
      <c r="B10" s="2" t="s">
        <v>2</v>
      </c>
      <c r="C10" s="2" t="s">
        <v>3</v>
      </c>
      <c r="D10" s="12">
        <v>7</v>
      </c>
      <c r="E10" s="12" t="s">
        <v>62</v>
      </c>
      <c r="F10" s="8">
        <v>32509</v>
      </c>
      <c r="G10" s="19" t="s">
        <v>63</v>
      </c>
      <c r="H10" s="26">
        <f aca="true" t="shared" si="0" ref="H10:H37">$D$1-F10</f>
        <v>4909</v>
      </c>
      <c r="I10" s="27" t="s">
        <v>70</v>
      </c>
      <c r="J10" s="37">
        <f>IF(AND(D10&lt;4,H10&gt;5479),$H$2,0)</f>
        <v>0</v>
      </c>
      <c r="K10" s="37">
        <f>IF(AND(D10&lt;=3,H11&gt;3664),$H$2,0)</f>
        <v>0</v>
      </c>
      <c r="L10" s="37">
        <f>IF(OR(E10="rk",G10="w"),$H$2,0)</f>
        <v>500</v>
      </c>
      <c r="M10" s="37">
        <f>IF(OR(D10&lt;4,AND(D10&lt;5,G10="w")),$H$2,0)</f>
        <v>0</v>
      </c>
      <c r="N10" s="38">
        <f>IF(OR(G10="w",AND(G10="m",OR(E10="ev",H10&gt;10958))),$H$2,0)</f>
        <v>0</v>
      </c>
    </row>
    <row r="11" spans="1:14" ht="12.75">
      <c r="A11" s="3">
        <v>10004</v>
      </c>
      <c r="B11" s="4" t="s">
        <v>4</v>
      </c>
      <c r="C11" s="4" t="s">
        <v>5</v>
      </c>
      <c r="D11" s="13">
        <v>3</v>
      </c>
      <c r="E11" s="13" t="s">
        <v>64</v>
      </c>
      <c r="F11" s="9">
        <v>28491</v>
      </c>
      <c r="G11" s="20" t="s">
        <v>63</v>
      </c>
      <c r="H11" s="23">
        <f t="shared" si="0"/>
        <v>8927</v>
      </c>
      <c r="I11" s="22"/>
      <c r="J11" s="39">
        <f>IF(AND(D11&lt;4,H11&gt;5479),$H$2,0)</f>
        <v>500</v>
      </c>
      <c r="K11" s="39">
        <f aca="true" t="shared" si="1" ref="K11:K37">IF(AND(D11&lt;=3,H12&gt;3664),$H$2,0)</f>
        <v>500</v>
      </c>
      <c r="L11" s="39">
        <f aca="true" t="shared" si="2" ref="L11:L22">IF(OR(E11="rk",G11="w"),$H$2,0)</f>
        <v>0</v>
      </c>
      <c r="M11" s="39">
        <f aca="true" t="shared" si="3" ref="M11:M22">IF(OR(D11&lt;4,AND(D11&lt;5,G11="w")),$H$2,0)</f>
        <v>500</v>
      </c>
      <c r="N11" s="40">
        <f aca="true" t="shared" si="4" ref="N11:N22">IF(OR(G11="w",AND(G11="m",OR(E11="ev",H11&gt;10958))),$H$2,0)</f>
        <v>500</v>
      </c>
    </row>
    <row r="12" spans="1:14" ht="12.75">
      <c r="A12" s="3">
        <v>10005</v>
      </c>
      <c r="B12" s="4" t="s">
        <v>6</v>
      </c>
      <c r="C12" s="4" t="s">
        <v>7</v>
      </c>
      <c r="D12" s="13">
        <v>4</v>
      </c>
      <c r="E12" s="13" t="s">
        <v>62</v>
      </c>
      <c r="F12" s="9">
        <v>31048</v>
      </c>
      <c r="G12" s="20" t="s">
        <v>63</v>
      </c>
      <c r="H12" s="23">
        <f t="shared" si="0"/>
        <v>6370</v>
      </c>
      <c r="I12" s="22"/>
      <c r="J12" s="39">
        <f>IF(AND(D12&lt;4,H12&gt;5479),$H$2,0)</f>
        <v>0</v>
      </c>
      <c r="K12" s="39">
        <f t="shared" si="1"/>
        <v>0</v>
      </c>
      <c r="L12" s="39">
        <f t="shared" si="2"/>
        <v>500</v>
      </c>
      <c r="M12" s="39">
        <f t="shared" si="3"/>
        <v>0</v>
      </c>
      <c r="N12" s="40">
        <f t="shared" si="4"/>
        <v>0</v>
      </c>
    </row>
    <row r="13" spans="1:14" ht="12.75">
      <c r="A13" s="3">
        <v>10006</v>
      </c>
      <c r="B13" s="4" t="s">
        <v>8</v>
      </c>
      <c r="C13" s="4" t="s">
        <v>9</v>
      </c>
      <c r="D13" s="13">
        <v>4</v>
      </c>
      <c r="E13" s="13" t="s">
        <v>65</v>
      </c>
      <c r="F13" s="9">
        <v>33604</v>
      </c>
      <c r="G13" s="20" t="s">
        <v>63</v>
      </c>
      <c r="H13" s="23">
        <f t="shared" si="0"/>
        <v>3814</v>
      </c>
      <c r="I13" s="22"/>
      <c r="J13" s="39">
        <f aca="true" t="shared" si="5" ref="J13:J37">IF(AND(D13&lt;4,H13&gt;5479),$H$2,0)</f>
        <v>0</v>
      </c>
      <c r="K13" s="39">
        <f t="shared" si="1"/>
        <v>0</v>
      </c>
      <c r="L13" s="39">
        <f t="shared" si="2"/>
        <v>0</v>
      </c>
      <c r="M13" s="39">
        <f t="shared" si="3"/>
        <v>0</v>
      </c>
      <c r="N13" s="40">
        <f t="shared" si="4"/>
        <v>0</v>
      </c>
    </row>
    <row r="14" spans="1:14" ht="12.75">
      <c r="A14" s="3">
        <v>10007</v>
      </c>
      <c r="B14" s="4" t="s">
        <v>10</v>
      </c>
      <c r="C14" s="4" t="s">
        <v>11</v>
      </c>
      <c r="D14" s="13">
        <v>4</v>
      </c>
      <c r="E14" s="13" t="s">
        <v>62</v>
      </c>
      <c r="F14" s="9">
        <v>35247</v>
      </c>
      <c r="G14" s="20" t="s">
        <v>66</v>
      </c>
      <c r="H14" s="23">
        <f t="shared" si="0"/>
        <v>2171</v>
      </c>
      <c r="I14" s="22"/>
      <c r="J14" s="39">
        <f t="shared" si="5"/>
        <v>0</v>
      </c>
      <c r="K14" s="39">
        <f t="shared" si="1"/>
        <v>0</v>
      </c>
      <c r="L14" s="39">
        <f t="shared" si="2"/>
        <v>500</v>
      </c>
      <c r="M14" s="39">
        <f t="shared" si="3"/>
        <v>500</v>
      </c>
      <c r="N14" s="40">
        <f t="shared" si="4"/>
        <v>500</v>
      </c>
    </row>
    <row r="15" spans="1:16" ht="12.75">
      <c r="A15" s="3">
        <v>10008</v>
      </c>
      <c r="B15" s="4" t="s">
        <v>12</v>
      </c>
      <c r="C15" s="4" t="s">
        <v>13</v>
      </c>
      <c r="D15" s="13">
        <v>4</v>
      </c>
      <c r="E15" s="13" t="s">
        <v>62</v>
      </c>
      <c r="F15" s="9">
        <v>32143</v>
      </c>
      <c r="G15" s="20" t="s">
        <v>63</v>
      </c>
      <c r="H15" s="23">
        <f t="shared" si="0"/>
        <v>5275</v>
      </c>
      <c r="I15" s="22"/>
      <c r="J15" s="39">
        <f t="shared" si="5"/>
        <v>0</v>
      </c>
      <c r="K15" s="39">
        <f t="shared" si="1"/>
        <v>0</v>
      </c>
      <c r="L15" s="39">
        <f t="shared" si="2"/>
        <v>500</v>
      </c>
      <c r="M15" s="39">
        <f t="shared" si="3"/>
        <v>0</v>
      </c>
      <c r="N15" s="40">
        <f t="shared" si="4"/>
        <v>0</v>
      </c>
      <c r="P15" s="15"/>
    </row>
    <row r="16" spans="1:16" ht="12.75">
      <c r="A16" s="3">
        <v>10012</v>
      </c>
      <c r="B16" s="4" t="s">
        <v>14</v>
      </c>
      <c r="C16" s="4" t="s">
        <v>15</v>
      </c>
      <c r="D16" s="13">
        <v>4</v>
      </c>
      <c r="E16" s="13" t="s">
        <v>62</v>
      </c>
      <c r="F16" s="9">
        <v>35977</v>
      </c>
      <c r="G16" s="20" t="s">
        <v>66</v>
      </c>
      <c r="H16" s="23">
        <f t="shared" si="0"/>
        <v>1441</v>
      </c>
      <c r="I16" s="22"/>
      <c r="J16" s="39">
        <f t="shared" si="5"/>
        <v>0</v>
      </c>
      <c r="K16" s="39">
        <f t="shared" si="1"/>
        <v>0</v>
      </c>
      <c r="L16" s="39">
        <f t="shared" si="2"/>
        <v>500</v>
      </c>
      <c r="M16" s="39">
        <f t="shared" si="3"/>
        <v>500</v>
      </c>
      <c r="N16" s="40">
        <f t="shared" si="4"/>
        <v>500</v>
      </c>
      <c r="P16" s="15"/>
    </row>
    <row r="17" spans="1:16" ht="12.75">
      <c r="A17" s="3">
        <v>20002</v>
      </c>
      <c r="B17" s="4" t="s">
        <v>16</v>
      </c>
      <c r="C17" s="4" t="s">
        <v>17</v>
      </c>
      <c r="D17" s="13">
        <v>6</v>
      </c>
      <c r="E17" s="13" t="s">
        <v>62</v>
      </c>
      <c r="F17" s="9">
        <v>19815</v>
      </c>
      <c r="G17" s="20" t="s">
        <v>63</v>
      </c>
      <c r="H17" s="23">
        <f t="shared" si="0"/>
        <v>17603</v>
      </c>
      <c r="I17" s="22"/>
      <c r="J17" s="39">
        <f t="shared" si="5"/>
        <v>0</v>
      </c>
      <c r="K17" s="39">
        <f t="shared" si="1"/>
        <v>0</v>
      </c>
      <c r="L17" s="39">
        <f t="shared" si="2"/>
        <v>500</v>
      </c>
      <c r="M17" s="39">
        <f t="shared" si="3"/>
        <v>0</v>
      </c>
      <c r="N17" s="40">
        <f t="shared" si="4"/>
        <v>500</v>
      </c>
      <c r="P17" s="15"/>
    </row>
    <row r="18" spans="1:14" ht="12.75">
      <c r="A18" s="3">
        <v>20013</v>
      </c>
      <c r="B18" s="4" t="s">
        <v>18</v>
      </c>
      <c r="C18" s="4" t="s">
        <v>19</v>
      </c>
      <c r="D18" s="13">
        <v>2</v>
      </c>
      <c r="E18" s="13" t="s">
        <v>62</v>
      </c>
      <c r="F18" s="9">
        <v>23833</v>
      </c>
      <c r="G18" s="20" t="s">
        <v>66</v>
      </c>
      <c r="H18" s="23">
        <f t="shared" si="0"/>
        <v>13585</v>
      </c>
      <c r="I18" s="22"/>
      <c r="J18" s="39">
        <f t="shared" si="5"/>
        <v>500</v>
      </c>
      <c r="K18" s="39">
        <f t="shared" si="1"/>
        <v>500</v>
      </c>
      <c r="L18" s="39">
        <f t="shared" si="2"/>
        <v>500</v>
      </c>
      <c r="M18" s="39">
        <f t="shared" si="3"/>
        <v>500</v>
      </c>
      <c r="N18" s="40">
        <f t="shared" si="4"/>
        <v>500</v>
      </c>
    </row>
    <row r="19" spans="1:14" ht="12.75">
      <c r="A19" s="3">
        <v>20015</v>
      </c>
      <c r="B19" s="4" t="s">
        <v>20</v>
      </c>
      <c r="C19" s="4" t="s">
        <v>21</v>
      </c>
      <c r="D19" s="13">
        <v>3</v>
      </c>
      <c r="E19" s="13" t="s">
        <v>62</v>
      </c>
      <c r="F19" s="9">
        <v>31229</v>
      </c>
      <c r="G19" s="20" t="s">
        <v>63</v>
      </c>
      <c r="H19" s="23">
        <f t="shared" si="0"/>
        <v>6189</v>
      </c>
      <c r="I19" s="22"/>
      <c r="J19" s="39">
        <f t="shared" si="5"/>
        <v>500</v>
      </c>
      <c r="K19" s="39">
        <f t="shared" si="1"/>
        <v>500</v>
      </c>
      <c r="L19" s="39">
        <f t="shared" si="2"/>
        <v>500</v>
      </c>
      <c r="M19" s="39">
        <f t="shared" si="3"/>
        <v>500</v>
      </c>
      <c r="N19" s="40">
        <f t="shared" si="4"/>
        <v>0</v>
      </c>
    </row>
    <row r="20" spans="1:14" ht="12.75">
      <c r="A20" s="3">
        <v>20016</v>
      </c>
      <c r="B20" s="4" t="s">
        <v>22</v>
      </c>
      <c r="C20" s="4" t="s">
        <v>23</v>
      </c>
      <c r="D20" s="13">
        <v>3</v>
      </c>
      <c r="E20" s="13" t="s">
        <v>64</v>
      </c>
      <c r="F20" s="9">
        <v>32143</v>
      </c>
      <c r="G20" s="20" t="s">
        <v>66</v>
      </c>
      <c r="H20" s="23">
        <f t="shared" si="0"/>
        <v>5275</v>
      </c>
      <c r="I20" s="22"/>
      <c r="J20" s="39">
        <f t="shared" si="5"/>
        <v>0</v>
      </c>
      <c r="K20" s="39">
        <f t="shared" si="1"/>
        <v>500</v>
      </c>
      <c r="L20" s="39">
        <f t="shared" si="2"/>
        <v>500</v>
      </c>
      <c r="M20" s="39">
        <f t="shared" si="3"/>
        <v>500</v>
      </c>
      <c r="N20" s="40">
        <f t="shared" si="4"/>
        <v>500</v>
      </c>
    </row>
    <row r="21" spans="1:14" ht="12.75">
      <c r="A21" s="3">
        <v>20017</v>
      </c>
      <c r="B21" s="4" t="s">
        <v>24</v>
      </c>
      <c r="C21" s="4" t="s">
        <v>25</v>
      </c>
      <c r="D21" s="13">
        <v>3</v>
      </c>
      <c r="E21" s="13" t="s">
        <v>62</v>
      </c>
      <c r="F21" s="9">
        <v>21641</v>
      </c>
      <c r="G21" s="20" t="s">
        <v>63</v>
      </c>
      <c r="H21" s="23">
        <f t="shared" si="0"/>
        <v>15777</v>
      </c>
      <c r="I21" s="22"/>
      <c r="J21" s="39">
        <f t="shared" si="5"/>
        <v>500</v>
      </c>
      <c r="K21" s="39">
        <f t="shared" si="1"/>
        <v>0</v>
      </c>
      <c r="L21" s="39">
        <f t="shared" si="2"/>
        <v>500</v>
      </c>
      <c r="M21" s="39">
        <f t="shared" si="3"/>
        <v>500</v>
      </c>
      <c r="N21" s="40">
        <f t="shared" si="4"/>
        <v>500</v>
      </c>
    </row>
    <row r="22" spans="1:14" ht="12.75">
      <c r="A22" s="3">
        <v>20018</v>
      </c>
      <c r="B22" s="4" t="s">
        <v>26</v>
      </c>
      <c r="C22" s="4" t="s">
        <v>27</v>
      </c>
      <c r="D22" s="13">
        <v>3</v>
      </c>
      <c r="E22" s="13" t="s">
        <v>62</v>
      </c>
      <c r="F22" s="9">
        <v>34700</v>
      </c>
      <c r="G22" s="20" t="s">
        <v>66</v>
      </c>
      <c r="H22" s="23">
        <f t="shared" si="0"/>
        <v>2718</v>
      </c>
      <c r="I22" s="22"/>
      <c r="J22" s="39">
        <f t="shared" si="5"/>
        <v>0</v>
      </c>
      <c r="K22" s="39">
        <f t="shared" si="1"/>
        <v>500</v>
      </c>
      <c r="L22" s="39">
        <f t="shared" si="2"/>
        <v>500</v>
      </c>
      <c r="M22" s="39">
        <f t="shared" si="3"/>
        <v>500</v>
      </c>
      <c r="N22" s="40">
        <f t="shared" si="4"/>
        <v>500</v>
      </c>
    </row>
    <row r="23" spans="1:14" ht="12.75">
      <c r="A23" s="3">
        <v>20019</v>
      </c>
      <c r="B23" s="4" t="s">
        <v>28</v>
      </c>
      <c r="C23" s="4" t="s">
        <v>29</v>
      </c>
      <c r="D23" s="13">
        <v>3</v>
      </c>
      <c r="E23" s="13" t="s">
        <v>62</v>
      </c>
      <c r="F23" s="9">
        <v>29221</v>
      </c>
      <c r="G23" s="20" t="s">
        <v>63</v>
      </c>
      <c r="H23" s="23">
        <f t="shared" si="0"/>
        <v>8197</v>
      </c>
      <c r="I23" s="31"/>
      <c r="J23" s="39">
        <f t="shared" si="5"/>
        <v>500</v>
      </c>
      <c r="K23" s="39">
        <f t="shared" si="1"/>
        <v>0</v>
      </c>
      <c r="L23" s="39">
        <f aca="true" t="shared" si="6" ref="L23:L37">IF(OR(E23="rk",G23="w"),$H$2,0)</f>
        <v>500</v>
      </c>
      <c r="M23" s="39">
        <f aca="true" t="shared" si="7" ref="M23:M37">IF(OR(D23&lt;4,AND(D23&lt;5,G23="w")),$H$2,0)</f>
        <v>500</v>
      </c>
      <c r="N23" s="40">
        <f aca="true" t="shared" si="8" ref="N23:N37">IF(OR(G23="w",AND(G23="m",OR(E23="ev",H23&gt;10958))),$H$2,0)</f>
        <v>0</v>
      </c>
    </row>
    <row r="24" spans="1:14" ht="12.75">
      <c r="A24" s="3">
        <v>20027</v>
      </c>
      <c r="B24" s="4" t="s">
        <v>30</v>
      </c>
      <c r="C24" s="4" t="s">
        <v>31</v>
      </c>
      <c r="D24" s="13">
        <v>1</v>
      </c>
      <c r="E24" s="13" t="s">
        <v>62</v>
      </c>
      <c r="F24" s="9">
        <v>35977</v>
      </c>
      <c r="G24" s="20" t="s">
        <v>66</v>
      </c>
      <c r="H24" s="23">
        <f t="shared" si="0"/>
        <v>1441</v>
      </c>
      <c r="I24" s="31"/>
      <c r="J24" s="39">
        <f t="shared" si="5"/>
        <v>0</v>
      </c>
      <c r="K24" s="39">
        <f t="shared" si="1"/>
        <v>500</v>
      </c>
      <c r="L24" s="39">
        <f t="shared" si="6"/>
        <v>500</v>
      </c>
      <c r="M24" s="39">
        <f t="shared" si="7"/>
        <v>500</v>
      </c>
      <c r="N24" s="40">
        <f t="shared" si="8"/>
        <v>500</v>
      </c>
    </row>
    <row r="25" spans="1:14" ht="12.75">
      <c r="A25" s="3">
        <v>30003</v>
      </c>
      <c r="B25" s="4" t="s">
        <v>32</v>
      </c>
      <c r="C25" s="4" t="s">
        <v>33</v>
      </c>
      <c r="D25" s="13">
        <v>6</v>
      </c>
      <c r="E25" s="13" t="s">
        <v>62</v>
      </c>
      <c r="F25" s="9">
        <v>33055</v>
      </c>
      <c r="G25" s="20" t="s">
        <v>63</v>
      </c>
      <c r="H25" s="23">
        <f t="shared" si="0"/>
        <v>4363</v>
      </c>
      <c r="I25" s="31"/>
      <c r="J25" s="39">
        <f t="shared" si="5"/>
        <v>0</v>
      </c>
      <c r="K25" s="39">
        <f t="shared" si="1"/>
        <v>0</v>
      </c>
      <c r="L25" s="39">
        <f t="shared" si="6"/>
        <v>500</v>
      </c>
      <c r="M25" s="39">
        <f t="shared" si="7"/>
        <v>0</v>
      </c>
      <c r="N25" s="40">
        <f t="shared" si="8"/>
        <v>0</v>
      </c>
    </row>
    <row r="26" spans="1:14" ht="12.75">
      <c r="A26" s="3">
        <v>30009</v>
      </c>
      <c r="B26" s="4" t="s">
        <v>34</v>
      </c>
      <c r="C26" s="4" t="s">
        <v>35</v>
      </c>
      <c r="D26" s="13">
        <v>3</v>
      </c>
      <c r="E26" s="13" t="s">
        <v>64</v>
      </c>
      <c r="F26" s="9">
        <v>35065</v>
      </c>
      <c r="G26" s="20" t="s">
        <v>66</v>
      </c>
      <c r="H26" s="23">
        <f t="shared" si="0"/>
        <v>2353</v>
      </c>
      <c r="I26" s="31"/>
      <c r="J26" s="39">
        <f t="shared" si="5"/>
        <v>0</v>
      </c>
      <c r="K26" s="39">
        <f t="shared" si="1"/>
        <v>500</v>
      </c>
      <c r="L26" s="39">
        <f t="shared" si="6"/>
        <v>500</v>
      </c>
      <c r="M26" s="39">
        <f t="shared" si="7"/>
        <v>500</v>
      </c>
      <c r="N26" s="40">
        <f t="shared" si="8"/>
        <v>500</v>
      </c>
    </row>
    <row r="27" spans="1:14" ht="12.75">
      <c r="A27" s="3">
        <v>30010</v>
      </c>
      <c r="B27" s="4" t="s">
        <v>36</v>
      </c>
      <c r="C27" s="4" t="s">
        <v>37</v>
      </c>
      <c r="D27" s="13">
        <v>5</v>
      </c>
      <c r="E27" s="13" t="s">
        <v>62</v>
      </c>
      <c r="F27" s="9">
        <v>22007</v>
      </c>
      <c r="G27" s="20" t="s">
        <v>63</v>
      </c>
      <c r="H27" s="23">
        <f t="shared" si="0"/>
        <v>15411</v>
      </c>
      <c r="I27" s="31"/>
      <c r="J27" s="39">
        <f t="shared" si="5"/>
        <v>0</v>
      </c>
      <c r="K27" s="39">
        <f t="shared" si="1"/>
        <v>0</v>
      </c>
      <c r="L27" s="39">
        <f t="shared" si="6"/>
        <v>500</v>
      </c>
      <c r="M27" s="39">
        <f t="shared" si="7"/>
        <v>0</v>
      </c>
      <c r="N27" s="40">
        <f t="shared" si="8"/>
        <v>500</v>
      </c>
    </row>
    <row r="28" spans="1:14" ht="12.75">
      <c r="A28" s="3">
        <v>30011</v>
      </c>
      <c r="B28" s="4" t="s">
        <v>38</v>
      </c>
      <c r="C28" s="4" t="s">
        <v>39</v>
      </c>
      <c r="D28" s="13">
        <v>5</v>
      </c>
      <c r="E28" s="13" t="s">
        <v>65</v>
      </c>
      <c r="F28" s="9">
        <v>25934</v>
      </c>
      <c r="G28" s="20" t="s">
        <v>63</v>
      </c>
      <c r="H28" s="23">
        <f t="shared" si="0"/>
        <v>11484</v>
      </c>
      <c r="I28" s="31"/>
      <c r="J28" s="39">
        <f t="shared" si="5"/>
        <v>0</v>
      </c>
      <c r="K28" s="39">
        <f t="shared" si="1"/>
        <v>0</v>
      </c>
      <c r="L28" s="39">
        <f t="shared" si="6"/>
        <v>0</v>
      </c>
      <c r="M28" s="39">
        <f t="shared" si="7"/>
        <v>0</v>
      </c>
      <c r="N28" s="40">
        <f t="shared" si="8"/>
        <v>500</v>
      </c>
    </row>
    <row r="29" spans="1:14" ht="12.75">
      <c r="A29" s="3">
        <v>30014</v>
      </c>
      <c r="B29" s="4" t="s">
        <v>40</v>
      </c>
      <c r="C29" s="4" t="s">
        <v>41</v>
      </c>
      <c r="D29" s="13">
        <v>2</v>
      </c>
      <c r="E29" s="13" t="s">
        <v>62</v>
      </c>
      <c r="F29" s="9">
        <v>34335</v>
      </c>
      <c r="G29" s="20" t="s">
        <v>66</v>
      </c>
      <c r="H29" s="23">
        <f t="shared" si="0"/>
        <v>3083</v>
      </c>
      <c r="I29" s="31"/>
      <c r="J29" s="39">
        <f t="shared" si="5"/>
        <v>0</v>
      </c>
      <c r="K29" s="39">
        <f t="shared" si="1"/>
        <v>500</v>
      </c>
      <c r="L29" s="39">
        <f t="shared" si="6"/>
        <v>500</v>
      </c>
      <c r="M29" s="39">
        <f t="shared" si="7"/>
        <v>500</v>
      </c>
      <c r="N29" s="40">
        <f t="shared" si="8"/>
        <v>500</v>
      </c>
    </row>
    <row r="30" spans="1:14" ht="12.75">
      <c r="A30" s="3">
        <v>30020</v>
      </c>
      <c r="B30" s="4" t="s">
        <v>42</v>
      </c>
      <c r="C30" s="4" t="s">
        <v>43</v>
      </c>
      <c r="D30" s="13">
        <v>3</v>
      </c>
      <c r="E30" s="13" t="s">
        <v>62</v>
      </c>
      <c r="F30" s="9">
        <v>20729</v>
      </c>
      <c r="G30" s="20" t="s">
        <v>63</v>
      </c>
      <c r="H30" s="23">
        <f t="shared" si="0"/>
        <v>16689</v>
      </c>
      <c r="I30" s="31"/>
      <c r="J30" s="39">
        <f t="shared" si="5"/>
        <v>500</v>
      </c>
      <c r="K30" s="39">
        <f t="shared" si="1"/>
        <v>500</v>
      </c>
      <c r="L30" s="39">
        <f t="shared" si="6"/>
        <v>500</v>
      </c>
      <c r="M30" s="39">
        <f t="shared" si="7"/>
        <v>500</v>
      </c>
      <c r="N30" s="40">
        <f t="shared" si="8"/>
        <v>500</v>
      </c>
    </row>
    <row r="31" spans="1:14" ht="12.75">
      <c r="A31" s="3">
        <v>30021</v>
      </c>
      <c r="B31" s="4" t="s">
        <v>44</v>
      </c>
      <c r="C31" s="4" t="s">
        <v>45</v>
      </c>
      <c r="D31" s="13">
        <v>3</v>
      </c>
      <c r="E31" s="13" t="s">
        <v>62</v>
      </c>
      <c r="F31" s="9">
        <v>31229</v>
      </c>
      <c r="G31" s="20" t="s">
        <v>63</v>
      </c>
      <c r="H31" s="23">
        <f t="shared" si="0"/>
        <v>6189</v>
      </c>
      <c r="I31" s="31"/>
      <c r="J31" s="39">
        <f t="shared" si="5"/>
        <v>500</v>
      </c>
      <c r="K31" s="39">
        <f t="shared" si="1"/>
        <v>500</v>
      </c>
      <c r="L31" s="39">
        <f t="shared" si="6"/>
        <v>500</v>
      </c>
      <c r="M31" s="39">
        <f t="shared" si="7"/>
        <v>500</v>
      </c>
      <c r="N31" s="40">
        <f t="shared" si="8"/>
        <v>0</v>
      </c>
    </row>
    <row r="32" spans="1:14" ht="12.75">
      <c r="A32" s="3">
        <v>30022</v>
      </c>
      <c r="B32" s="4" t="s">
        <v>46</v>
      </c>
      <c r="C32" s="4" t="s">
        <v>37</v>
      </c>
      <c r="D32" s="13">
        <v>3</v>
      </c>
      <c r="E32" s="13" t="s">
        <v>62</v>
      </c>
      <c r="F32" s="9">
        <v>29952</v>
      </c>
      <c r="G32" s="20" t="s">
        <v>63</v>
      </c>
      <c r="H32" s="23">
        <f t="shared" si="0"/>
        <v>7466</v>
      </c>
      <c r="I32" s="31"/>
      <c r="J32" s="39">
        <f t="shared" si="5"/>
        <v>500</v>
      </c>
      <c r="K32" s="39">
        <f t="shared" si="1"/>
        <v>500</v>
      </c>
      <c r="L32" s="39">
        <f t="shared" si="6"/>
        <v>500</v>
      </c>
      <c r="M32" s="39">
        <f t="shared" si="7"/>
        <v>500</v>
      </c>
      <c r="N32" s="40">
        <f t="shared" si="8"/>
        <v>0</v>
      </c>
    </row>
    <row r="33" spans="1:14" ht="12.75">
      <c r="A33" s="3">
        <v>30023</v>
      </c>
      <c r="B33" s="4" t="s">
        <v>47</v>
      </c>
      <c r="C33" s="4" t="s">
        <v>48</v>
      </c>
      <c r="D33" s="13">
        <v>3</v>
      </c>
      <c r="E33" s="13" t="s">
        <v>64</v>
      </c>
      <c r="F33" s="9">
        <v>28491</v>
      </c>
      <c r="G33" s="20" t="s">
        <v>63</v>
      </c>
      <c r="H33" s="23">
        <f t="shared" si="0"/>
        <v>8927</v>
      </c>
      <c r="I33" s="31"/>
      <c r="J33" s="39">
        <f t="shared" si="5"/>
        <v>500</v>
      </c>
      <c r="K33" s="39">
        <f t="shared" si="1"/>
        <v>0</v>
      </c>
      <c r="L33" s="39">
        <f t="shared" si="6"/>
        <v>0</v>
      </c>
      <c r="M33" s="39">
        <f t="shared" si="7"/>
        <v>500</v>
      </c>
      <c r="N33" s="40">
        <f t="shared" si="8"/>
        <v>500</v>
      </c>
    </row>
    <row r="34" spans="1:14" ht="12.75">
      <c r="A34" s="3">
        <v>30024</v>
      </c>
      <c r="B34" s="4" t="s">
        <v>49</v>
      </c>
      <c r="C34" s="4" t="s">
        <v>50</v>
      </c>
      <c r="D34" s="13">
        <v>4</v>
      </c>
      <c r="E34" s="13" t="s">
        <v>62</v>
      </c>
      <c r="F34" s="9">
        <v>34335</v>
      </c>
      <c r="G34" s="20" t="s">
        <v>63</v>
      </c>
      <c r="H34" s="23">
        <f t="shared" si="0"/>
        <v>3083</v>
      </c>
      <c r="I34" s="31"/>
      <c r="J34" s="39">
        <f t="shared" si="5"/>
        <v>0</v>
      </c>
      <c r="K34" s="39">
        <f t="shared" si="1"/>
        <v>0</v>
      </c>
      <c r="L34" s="39">
        <f t="shared" si="6"/>
        <v>500</v>
      </c>
      <c r="M34" s="39">
        <f t="shared" si="7"/>
        <v>0</v>
      </c>
      <c r="N34" s="40">
        <f t="shared" si="8"/>
        <v>0</v>
      </c>
    </row>
    <row r="35" spans="1:14" ht="12.75">
      <c r="A35" s="3">
        <v>30025</v>
      </c>
      <c r="B35" s="4" t="s">
        <v>51</v>
      </c>
      <c r="C35" s="4" t="s">
        <v>52</v>
      </c>
      <c r="D35" s="13">
        <v>3</v>
      </c>
      <c r="E35" s="13" t="s">
        <v>62</v>
      </c>
      <c r="F35" s="9">
        <v>27760</v>
      </c>
      <c r="G35" s="20" t="s">
        <v>63</v>
      </c>
      <c r="H35" s="23">
        <f t="shared" si="0"/>
        <v>9658</v>
      </c>
      <c r="I35" s="31"/>
      <c r="J35" s="39">
        <f t="shared" si="5"/>
        <v>500</v>
      </c>
      <c r="K35" s="39">
        <f t="shared" si="1"/>
        <v>500</v>
      </c>
      <c r="L35" s="39">
        <f t="shared" si="6"/>
        <v>500</v>
      </c>
      <c r="M35" s="39">
        <f t="shared" si="7"/>
        <v>500</v>
      </c>
      <c r="N35" s="40">
        <f t="shared" si="8"/>
        <v>0</v>
      </c>
    </row>
    <row r="36" spans="1:14" ht="12.75">
      <c r="A36" s="3">
        <v>30026</v>
      </c>
      <c r="B36" s="4" t="s">
        <v>53</v>
      </c>
      <c r="C36" s="4" t="s">
        <v>54</v>
      </c>
      <c r="D36" s="13">
        <v>3</v>
      </c>
      <c r="E36" s="13" t="s">
        <v>65</v>
      </c>
      <c r="F36" s="9">
        <v>28856</v>
      </c>
      <c r="G36" s="20" t="s">
        <v>63</v>
      </c>
      <c r="H36" s="23">
        <f t="shared" si="0"/>
        <v>8562</v>
      </c>
      <c r="I36" s="31"/>
      <c r="J36" s="39">
        <f t="shared" si="5"/>
        <v>500</v>
      </c>
      <c r="K36" s="39">
        <f t="shared" si="1"/>
        <v>0</v>
      </c>
      <c r="L36" s="39">
        <f t="shared" si="6"/>
        <v>0</v>
      </c>
      <c r="M36" s="39">
        <f t="shared" si="7"/>
        <v>500</v>
      </c>
      <c r="N36" s="40">
        <f t="shared" si="8"/>
        <v>0</v>
      </c>
    </row>
    <row r="37" spans="1:14" ht="13.5" thickBot="1">
      <c r="A37" s="5">
        <v>30028</v>
      </c>
      <c r="B37" s="6" t="s">
        <v>55</v>
      </c>
      <c r="C37" s="6" t="s">
        <v>3</v>
      </c>
      <c r="D37" s="14">
        <v>1</v>
      </c>
      <c r="E37" s="14" t="s">
        <v>62</v>
      </c>
      <c r="F37" s="10">
        <v>35247</v>
      </c>
      <c r="G37" s="21" t="s">
        <v>63</v>
      </c>
      <c r="H37" s="25">
        <f t="shared" si="0"/>
        <v>2171</v>
      </c>
      <c r="I37" s="32"/>
      <c r="J37" s="41">
        <f t="shared" si="5"/>
        <v>0</v>
      </c>
      <c r="K37" s="41">
        <f t="shared" si="1"/>
        <v>0</v>
      </c>
      <c r="L37" s="41">
        <f t="shared" si="6"/>
        <v>500</v>
      </c>
      <c r="M37" s="41">
        <f t="shared" si="7"/>
        <v>500</v>
      </c>
      <c r="N37" s="42">
        <f t="shared" si="8"/>
        <v>0</v>
      </c>
    </row>
    <row r="38" spans="7:14" ht="13.5" thickBot="1">
      <c r="G38" s="36" t="s">
        <v>73</v>
      </c>
      <c r="H38" s="36"/>
      <c r="J38" s="43">
        <f>SUM(J10:J37)</f>
        <v>5500</v>
      </c>
      <c r="K38" s="44">
        <f>SUM(K10:K37)</f>
        <v>6000</v>
      </c>
      <c r="L38" s="44">
        <f>SUM(L10:L37)</f>
        <v>11500</v>
      </c>
      <c r="M38" s="44">
        <f>SUM(M10:M37)</f>
        <v>9500</v>
      </c>
      <c r="N38" s="45">
        <f>SUM(N10:N37)</f>
        <v>7500</v>
      </c>
    </row>
  </sheetData>
  <mergeCells count="6">
    <mergeCell ref="E7:K7"/>
    <mergeCell ref="G38:H38"/>
    <mergeCell ref="E5:K5"/>
    <mergeCell ref="E3:K3"/>
    <mergeCell ref="E4:K4"/>
    <mergeCell ref="E6:K6"/>
  </mergeCells>
  <printOptions gridLines="1" headings="1"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2000-11-06T20:11:19Z</cp:lastPrinted>
  <dcterms:created xsi:type="dcterms:W3CDTF">2000-11-06T19:19:17Z</dcterms:created>
  <dcterms:modified xsi:type="dcterms:W3CDTF">2002-06-11T15:05:23Z</dcterms:modified>
  <cp:category/>
  <cp:version/>
  <cp:contentType/>
  <cp:contentStatus/>
</cp:coreProperties>
</file>