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795" activeTab="2"/>
  </bookViews>
  <sheets>
    <sheet name="Eingabe" sheetId="1" r:id="rId1"/>
    <sheet name="KS" sheetId="2" r:id="rId2"/>
    <sheet name="KB" sheetId="3" r:id="rId3"/>
  </sheets>
  <definedNames>
    <definedName name="knr">'KS'!$A$4:$A$13</definedName>
    <definedName name="Kunden">'KS'!$A$4:$L$13</definedName>
  </definedNames>
  <calcPr fullCalcOnLoad="1"/>
</workbook>
</file>

<file path=xl/sharedStrings.xml><?xml version="1.0" encoding="utf-8"?>
<sst xmlns="http://schemas.openxmlformats.org/spreadsheetml/2006/main" count="136" uniqueCount="105">
  <si>
    <t>KundNr</t>
  </si>
  <si>
    <t>Firma</t>
  </si>
  <si>
    <t>KName</t>
  </si>
  <si>
    <t>Strasse</t>
  </si>
  <si>
    <t>PLZ + Ort</t>
  </si>
  <si>
    <t>Telefon</t>
  </si>
  <si>
    <t>Telefax</t>
  </si>
  <si>
    <t>AnsprPartner</t>
  </si>
  <si>
    <t>Rabattsatz</t>
  </si>
  <si>
    <t>D2000</t>
  </si>
  <si>
    <t>Herrn</t>
  </si>
  <si>
    <t>Wilhelm Bauer</t>
  </si>
  <si>
    <t>Münsterstr. 34</t>
  </si>
  <si>
    <t>48653 Coesfeld</t>
  </si>
  <si>
    <t>02541-335566</t>
  </si>
  <si>
    <t/>
  </si>
  <si>
    <t>D2001</t>
  </si>
  <si>
    <t>Fa.</t>
  </si>
  <si>
    <t>Kaufhaus Heling</t>
  </si>
  <si>
    <t>Letter Str. 78</t>
  </si>
  <si>
    <t>02541-85234</t>
  </si>
  <si>
    <t>02541-85233</t>
  </si>
  <si>
    <t>D2002</t>
  </si>
  <si>
    <t>Farbwerke Ostendarp</t>
  </si>
  <si>
    <t>Am Reitkamp 4</t>
  </si>
  <si>
    <t>02541-9200</t>
  </si>
  <si>
    <t>02541-9202</t>
  </si>
  <si>
    <t>D2003</t>
  </si>
  <si>
    <t>Frau</t>
  </si>
  <si>
    <t>Else Schupp</t>
  </si>
  <si>
    <t>Am Stadtgarten 9</t>
  </si>
  <si>
    <t>02541-7070</t>
  </si>
  <si>
    <t>D2004</t>
  </si>
  <si>
    <t>Hans Wolters</t>
  </si>
  <si>
    <t>Borkener Str. 87</t>
  </si>
  <si>
    <t>02541-235489</t>
  </si>
  <si>
    <t>D2006</t>
  </si>
  <si>
    <t>Guido Kemming</t>
  </si>
  <si>
    <t>Billerbecker Str. 3</t>
  </si>
  <si>
    <t>02541-75346</t>
  </si>
  <si>
    <t>D2007</t>
  </si>
  <si>
    <t>Bautreff Boss</t>
  </si>
  <si>
    <t>Dülmener Str. 210</t>
  </si>
  <si>
    <t>02541-40040</t>
  </si>
  <si>
    <t>02541-40043</t>
  </si>
  <si>
    <t>D2008</t>
  </si>
  <si>
    <t>Kreis Coesfeld</t>
  </si>
  <si>
    <t>Friedrich-Ebert-Str. 10</t>
  </si>
  <si>
    <t>02541-180</t>
  </si>
  <si>
    <t>02541-1823</t>
  </si>
  <si>
    <t>D2009</t>
  </si>
  <si>
    <t>Alfons Lange</t>
  </si>
  <si>
    <t>An der Berkel 25</t>
  </si>
  <si>
    <t>02541-17356</t>
  </si>
  <si>
    <t>D2010</t>
  </si>
  <si>
    <t>Ursula Dombrowski</t>
  </si>
  <si>
    <t>Osterwicker Str. 35</t>
  </si>
  <si>
    <t>02541-63542</t>
  </si>
  <si>
    <t>Jahresende-Bonus</t>
  </si>
  <si>
    <t>KNR</t>
  </si>
  <si>
    <t>Kunde:</t>
  </si>
  <si>
    <t>Umsatz 2000</t>
  </si>
  <si>
    <t>bisheriger Rabatt</t>
  </si>
  <si>
    <t>Entwicklung</t>
  </si>
  <si>
    <t>Änderung:</t>
  </si>
  <si>
    <t>Kundennummer:</t>
  </si>
  <si>
    <t>Wir danken Ihnen für Ihre Mitarbeit im letzen Jahr. Als kleines Dankeschön möchten wir Ihnen</t>
  </si>
  <si>
    <t>einen Bonus gewähren. Dieser Bonus wird auf die Bestellungen im aktuellen Jahr angerechnet:</t>
  </si>
  <si>
    <t>Wir hoffen auf weitere gute Mitarbeit.</t>
  </si>
  <si>
    <t>Freundliche Grüße</t>
  </si>
  <si>
    <t>Sie haben 2000:</t>
  </si>
  <si>
    <t>An</t>
  </si>
  <si>
    <t>Herrn Heling</t>
  </si>
  <si>
    <t>Herrn König</t>
  </si>
  <si>
    <t>Herrn Boss</t>
  </si>
  <si>
    <t>Herrn Twilling</t>
  </si>
  <si>
    <t>Sehr geehrte Damen und Herren,</t>
  </si>
  <si>
    <t>Dr. Hans Schulze</t>
  </si>
  <si>
    <t>Place of Judgement</t>
  </si>
  <si>
    <t>Lösung:</t>
  </si>
  <si>
    <t>durch unsere diesjährige Bonusaktion wollen wir unsere Kunden dazu ermutigen, weiterhin ihre Waren</t>
  </si>
  <si>
    <t>Umsatz 2001</t>
  </si>
  <si>
    <t>Umsatz 2002</t>
  </si>
  <si>
    <t>Rabattstaffel (ab-Beträge)</t>
  </si>
  <si>
    <t>Rabatthöhe 2002</t>
  </si>
  <si>
    <t>Bonusaktion 2002</t>
  </si>
  <si>
    <t>Stolberger Str. 188</t>
  </si>
  <si>
    <t>D - 50933 Köln</t>
  </si>
  <si>
    <t>bei der Büdo Design GmbH zu beziehen.</t>
  </si>
  <si>
    <t>(Dr. Hans Schulze, Büro Design GmbH)</t>
  </si>
  <si>
    <t>Kundenstammdaten</t>
  </si>
  <si>
    <t>Wer?</t>
  </si>
  <si>
    <t>Max-Umsatz.</t>
  </si>
  <si>
    <t>Verwaltung /</t>
  </si>
  <si>
    <t>Gerichtsstand</t>
  </si>
  <si>
    <t xml:space="preserve">Telefon / </t>
  </si>
  <si>
    <t xml:space="preserve">Bankverbindung / </t>
  </si>
  <si>
    <t>Administration</t>
  </si>
  <si>
    <t>Phone</t>
  </si>
  <si>
    <t>Bank</t>
  </si>
  <si>
    <t xml:space="preserve">50933 Köln
</t>
  </si>
  <si>
    <t>Registergericht
Köln HR B 2605
50456 Köln</t>
  </si>
  <si>
    <t>0221-6683550</t>
  </si>
  <si>
    <t>Deutsche Bank Köln
Kto.-Nr. 252 034 88
BLZ      370 700 60</t>
  </si>
  <si>
    <t>Postbank Köln
Kto.Nr. 0324 066-506
BLZ      370 100 50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</si>
</sst>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yyyy\-mm\-dd"/>
    <numFmt numFmtId="174" formatCode="yy\-mm\-dd"/>
    <numFmt numFmtId="175" formatCode="#,##0.00\ [$€-1];[Red]\-#,##0.00\ [$€-1]"/>
  </numFmts>
  <fonts count="14">
    <font>
      <sz val="10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sz val="8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i/>
      <sz val="16"/>
      <name val="Brush Script MT"/>
      <family val="4"/>
    </font>
    <font>
      <sz val="10"/>
      <name val="Bodoni-DTC"/>
      <family val="0"/>
    </font>
    <font>
      <b/>
      <sz val="6"/>
      <name val="Arial"/>
      <family val="0"/>
    </font>
    <font>
      <sz val="6"/>
      <name val="Arial"/>
      <family val="2"/>
    </font>
    <font>
      <b/>
      <i/>
      <sz val="16"/>
      <color indexed="9"/>
      <name val="Dolphin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10"/>
      </bottom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10"/>
      </bottom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2" borderId="1" xfId="19" applyFont="1" applyFill="1" applyBorder="1" applyAlignment="1">
      <alignment horizontal="left"/>
      <protection/>
    </xf>
    <xf numFmtId="0" fontId="1" fillId="2" borderId="2" xfId="19" applyFont="1" applyFill="1" applyBorder="1" applyAlignment="1">
      <alignment horizontal="left"/>
      <protection/>
    </xf>
    <xf numFmtId="0" fontId="1" fillId="2" borderId="3" xfId="19" applyFont="1" applyFill="1" applyBorder="1" applyAlignment="1">
      <alignment horizontal="left"/>
      <protection/>
    </xf>
    <xf numFmtId="0" fontId="0" fillId="3" borderId="4" xfId="19" applyFont="1" applyFill="1" applyBorder="1" applyAlignment="1">
      <alignment horizontal="left" wrapText="1"/>
      <protection/>
    </xf>
    <xf numFmtId="0" fontId="0" fillId="3" borderId="5" xfId="19" applyFont="1" applyFill="1" applyBorder="1" applyAlignment="1">
      <alignment horizontal="right" wrapText="1"/>
      <protection/>
    </xf>
    <xf numFmtId="0" fontId="0" fillId="3" borderId="5" xfId="19" applyFont="1" applyFill="1" applyBorder="1" applyAlignment="1">
      <alignment horizontal="left" wrapText="1"/>
      <protection/>
    </xf>
    <xf numFmtId="0" fontId="0" fillId="3" borderId="6" xfId="19" applyFont="1" applyFill="1" applyBorder="1" applyAlignment="1">
      <alignment horizontal="left" wrapText="1"/>
      <protection/>
    </xf>
    <xf numFmtId="0" fontId="0" fillId="3" borderId="7" xfId="19" applyFont="1" applyFill="1" applyBorder="1" applyAlignment="1">
      <alignment horizontal="left" wrapText="1"/>
      <protection/>
    </xf>
    <xf numFmtId="0" fontId="0" fillId="3" borderId="8" xfId="19" applyFont="1" applyFill="1" applyBorder="1" applyAlignment="1">
      <alignment horizontal="right" wrapText="1"/>
      <protection/>
    </xf>
    <xf numFmtId="0" fontId="0" fillId="3" borderId="8" xfId="19" applyFont="1" applyFill="1" applyBorder="1" applyAlignment="1">
      <alignment horizontal="left" wrapText="1"/>
      <protection/>
    </xf>
    <xf numFmtId="0" fontId="0" fillId="3" borderId="9" xfId="19" applyFont="1" applyFill="1" applyBorder="1" applyAlignment="1">
      <alignment horizontal="left" wrapText="1"/>
      <protection/>
    </xf>
    <xf numFmtId="172" fontId="0" fillId="3" borderId="6" xfId="17" applyFont="1" applyFill="1" applyBorder="1" applyAlignment="1">
      <alignment horizontal="left" wrapText="1"/>
    </xf>
    <xf numFmtId="172" fontId="0" fillId="3" borderId="9" xfId="17" applyFont="1" applyFill="1" applyBorder="1" applyAlignment="1">
      <alignment horizontal="left" wrapText="1"/>
    </xf>
    <xf numFmtId="0" fontId="0" fillId="4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8" fillId="5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3" fillId="5" borderId="12" xfId="0" applyFont="1" applyFill="1" applyBorder="1" applyAlignment="1" applyProtection="1">
      <alignment/>
      <protection hidden="1"/>
    </xf>
    <xf numFmtId="0" fontId="3" fillId="5" borderId="0" xfId="0" applyFont="1" applyFill="1" applyBorder="1" applyAlignment="1" applyProtection="1">
      <alignment/>
      <protection hidden="1"/>
    </xf>
    <xf numFmtId="0" fontId="0" fillId="5" borderId="0" xfId="0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/>
      <protection hidden="1"/>
    </xf>
    <xf numFmtId="174" fontId="1" fillId="5" borderId="0" xfId="0" applyNumberFormat="1" applyFont="1" applyFill="1" applyBorder="1" applyAlignment="1" applyProtection="1">
      <alignment horizontal="center"/>
      <protection hidden="1"/>
    </xf>
    <xf numFmtId="0" fontId="0" fillId="0" borderId="0" xfId="19" applyFont="1" applyFill="1" applyBorder="1" applyAlignment="1">
      <alignment horizontal="left" wrapText="1"/>
      <protection/>
    </xf>
    <xf numFmtId="0" fontId="0" fillId="0" borderId="13" xfId="0" applyBorder="1" applyAlignment="1">
      <alignment/>
    </xf>
    <xf numFmtId="0" fontId="0" fillId="6" borderId="13" xfId="0" applyFill="1" applyBorder="1" applyAlignment="1">
      <alignment/>
    </xf>
    <xf numFmtId="172" fontId="0" fillId="4" borderId="13" xfId="17" applyFill="1" applyBorder="1" applyAlignment="1">
      <alignment/>
    </xf>
    <xf numFmtId="0" fontId="11" fillId="4" borderId="13" xfId="0" applyFont="1" applyFill="1" applyBorder="1" applyAlignment="1">
      <alignment/>
    </xf>
    <xf numFmtId="9" fontId="0" fillId="4" borderId="13" xfId="18" applyFill="1" applyBorder="1" applyAlignment="1">
      <alignment/>
    </xf>
    <xf numFmtId="0" fontId="0" fillId="4" borderId="13" xfId="0" applyFill="1" applyBorder="1" applyAlignment="1">
      <alignment/>
    </xf>
    <xf numFmtId="0" fontId="0" fillId="7" borderId="13" xfId="0" applyFill="1" applyBorder="1" applyAlignment="1">
      <alignment/>
    </xf>
    <xf numFmtId="0" fontId="12" fillId="0" borderId="0" xfId="0" applyFont="1" applyAlignment="1">
      <alignment/>
    </xf>
    <xf numFmtId="172" fontId="0" fillId="7" borderId="13" xfId="17" applyFont="1" applyFill="1" applyBorder="1" applyAlignment="1">
      <alignment/>
    </xf>
    <xf numFmtId="9" fontId="0" fillId="7" borderId="13" xfId="0" applyNumberFormat="1" applyFill="1" applyBorder="1" applyAlignment="1">
      <alignment/>
    </xf>
    <xf numFmtId="172" fontId="0" fillId="7" borderId="13" xfId="17" applyFill="1" applyBorder="1" applyAlignment="1">
      <alignment/>
    </xf>
    <xf numFmtId="0" fontId="1" fillId="0" borderId="0" xfId="0" applyFont="1" applyAlignment="1">
      <alignment horizontal="center"/>
    </xf>
    <xf numFmtId="0" fontId="1" fillId="5" borderId="0" xfId="0" applyFont="1" applyFill="1" applyBorder="1" applyAlignment="1" applyProtection="1">
      <alignment horizontal="right"/>
      <protection hidden="1"/>
    </xf>
    <xf numFmtId="0" fontId="13" fillId="0" borderId="0" xfId="0" applyFont="1" applyAlignment="1">
      <alignment/>
    </xf>
    <xf numFmtId="0" fontId="0" fillId="6" borderId="14" xfId="0" applyFill="1" applyBorder="1" applyAlignment="1">
      <alignment/>
    </xf>
    <xf numFmtId="172" fontId="0" fillId="4" borderId="15" xfId="0" applyNumberFormat="1" applyFill="1" applyBorder="1" applyAlignment="1">
      <alignment horizontal="center"/>
    </xf>
    <xf numFmtId="172" fontId="0" fillId="4" borderId="16" xfId="0" applyNumberForma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9" fontId="0" fillId="3" borderId="6" xfId="18" applyFont="1" applyFill="1" applyBorder="1" applyAlignment="1">
      <alignment horizontal="center" wrapText="1"/>
    </xf>
    <xf numFmtId="9" fontId="0" fillId="3" borderId="9" xfId="18" applyFont="1" applyFill="1" applyBorder="1" applyAlignment="1">
      <alignment horizontal="center" wrapText="1"/>
    </xf>
    <xf numFmtId="0" fontId="8" fillId="5" borderId="12" xfId="0" applyFont="1" applyFill="1" applyBorder="1" applyAlignment="1" applyProtection="1">
      <alignment/>
      <protection hidden="1"/>
    </xf>
    <xf numFmtId="0" fontId="8" fillId="5" borderId="0" xfId="0" applyFont="1" applyFill="1" applyBorder="1" applyAlignment="1" applyProtection="1">
      <alignment horizontal="center"/>
      <protection hidden="1"/>
    </xf>
    <xf numFmtId="0" fontId="9" fillId="5" borderId="20" xfId="0" applyFont="1" applyFill="1" applyBorder="1" applyAlignment="1" applyProtection="1">
      <alignment wrapText="1"/>
      <protection hidden="1"/>
    </xf>
    <xf numFmtId="0" fontId="9" fillId="5" borderId="21" xfId="0" applyFont="1" applyFill="1" applyBorder="1" applyAlignment="1" applyProtection="1">
      <alignment horizontal="centerContinuous" wrapText="1"/>
      <protection hidden="1"/>
    </xf>
    <xf numFmtId="0" fontId="0" fillId="5" borderId="21" xfId="0" applyFill="1" applyBorder="1" applyAlignment="1" applyProtection="1">
      <alignment horizontal="centerContinuous"/>
      <protection hidden="1"/>
    </xf>
    <xf numFmtId="0" fontId="9" fillId="5" borderId="21" xfId="0" applyFont="1" applyFill="1" applyBorder="1" applyAlignment="1" applyProtection="1">
      <alignment wrapText="1"/>
      <protection hidden="1"/>
    </xf>
    <xf numFmtId="0" fontId="9" fillId="5" borderId="21" xfId="0" applyFont="1" applyFill="1" applyBorder="1" applyAlignment="1" applyProtection="1">
      <alignment horizontal="center" wrapText="1"/>
      <protection hidden="1"/>
    </xf>
    <xf numFmtId="0" fontId="0" fillId="5" borderId="22" xfId="0" applyFill="1" applyBorder="1" applyAlignment="1">
      <alignment/>
    </xf>
    <xf numFmtId="0" fontId="0" fillId="5" borderId="12" xfId="0" applyFill="1" applyBorder="1" applyAlignment="1">
      <alignment/>
    </xf>
    <xf numFmtId="0" fontId="5" fillId="4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5" borderId="12" xfId="0" applyFont="1" applyFill="1" applyBorder="1" applyAlignment="1">
      <alignment/>
    </xf>
    <xf numFmtId="0" fontId="5" fillId="4" borderId="23" xfId="0" applyFont="1" applyFill="1" applyBorder="1" applyAlignment="1">
      <alignment/>
    </xf>
    <xf numFmtId="0" fontId="0" fillId="4" borderId="0" xfId="0" applyFill="1" applyBorder="1" applyAlignment="1">
      <alignment/>
    </xf>
    <xf numFmtId="0" fontId="1" fillId="5" borderId="12" xfId="0" applyFont="1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7" fillId="5" borderId="22" xfId="0" applyFont="1" applyFill="1" applyBorder="1" applyAlignment="1">
      <alignment/>
    </xf>
    <xf numFmtId="173" fontId="0" fillId="4" borderId="22" xfId="0" applyNumberFormat="1" applyFill="1" applyBorder="1" applyAlignment="1">
      <alignment/>
    </xf>
    <xf numFmtId="0" fontId="1" fillId="3" borderId="13" xfId="19" applyFont="1" applyFill="1" applyBorder="1" applyAlignment="1">
      <alignment horizontal="center" wrapText="1"/>
      <protection/>
    </xf>
    <xf numFmtId="0" fontId="6" fillId="5" borderId="23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10" fillId="5" borderId="28" xfId="0" applyFont="1" applyFill="1" applyBorder="1" applyAlignment="1" applyProtection="1">
      <alignment horizontal="center" wrapText="1"/>
      <protection hidden="1"/>
    </xf>
    <xf numFmtId="0" fontId="10" fillId="5" borderId="29" xfId="0" applyFont="1" applyFill="1" applyBorder="1" applyAlignment="1" applyProtection="1">
      <alignment horizontal="center" wrapText="1"/>
      <protection hidden="1"/>
    </xf>
    <xf numFmtId="0" fontId="10" fillId="5" borderId="30" xfId="0" applyFont="1" applyFill="1" applyBorder="1" applyAlignment="1" applyProtection="1">
      <alignment horizontal="center" wrapText="1"/>
      <protection hidden="1"/>
    </xf>
    <xf numFmtId="0" fontId="8" fillId="5" borderId="0" xfId="0" applyFont="1" applyFill="1" applyBorder="1" applyAlignment="1" applyProtection="1">
      <alignment horizontal="center"/>
      <protection hidden="1"/>
    </xf>
    <xf numFmtId="0" fontId="9" fillId="5" borderId="21" xfId="0" applyFont="1" applyFill="1" applyBorder="1" applyAlignment="1" applyProtection="1">
      <alignment horizontal="center" wrapText="1"/>
      <protection hidden="1"/>
    </xf>
    <xf numFmtId="0" fontId="9" fillId="5" borderId="31" xfId="0" applyFont="1" applyFill="1" applyBorder="1" applyAlignment="1" applyProtection="1">
      <alignment horizontal="center" wrapText="1"/>
      <protection hidden="1"/>
    </xf>
    <xf numFmtId="0" fontId="8" fillId="5" borderId="32" xfId="0" applyFont="1" applyFill="1" applyBorder="1" applyAlignment="1" applyProtection="1">
      <alignment horizontal="center"/>
      <protection hidden="1"/>
    </xf>
    <xf numFmtId="0" fontId="8" fillId="5" borderId="33" xfId="0" applyFont="1" applyFill="1" applyBorder="1" applyAlignment="1" applyProtection="1">
      <alignment horizontal="center"/>
      <protection hidden="1"/>
    </xf>
    <xf numFmtId="0" fontId="8" fillId="5" borderId="22" xfId="0" applyFont="1" applyFill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Euro" xfId="17"/>
    <cellStyle name="Percent" xfId="18"/>
    <cellStyle name="Standard_Kunden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1409700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876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19" sqref="B19"/>
    </sheetView>
  </sheetViews>
  <sheetFormatPr defaultColWidth="11.421875" defaultRowHeight="12.75"/>
  <cols>
    <col min="1" max="1" width="15.421875" style="0" customWidth="1"/>
    <col min="2" max="2" width="18.57421875" style="0" customWidth="1"/>
    <col min="3" max="3" width="59.57421875" style="0" customWidth="1"/>
    <col min="4" max="4" width="19.00390625" style="0" customWidth="1"/>
  </cols>
  <sheetData>
    <row r="1" ht="20.25">
      <c r="A1" s="34" t="s">
        <v>58</v>
      </c>
    </row>
    <row r="3" spans="1:3" ht="12.75">
      <c r="A3" s="28" t="s">
        <v>59</v>
      </c>
      <c r="B3" s="33" t="s">
        <v>45</v>
      </c>
      <c r="C3" s="20"/>
    </row>
    <row r="4" ht="12.75">
      <c r="C4" s="38" t="s">
        <v>79</v>
      </c>
    </row>
    <row r="5" spans="1:3" ht="12.75">
      <c r="A5" s="28" t="s">
        <v>60</v>
      </c>
      <c r="B5" s="32" t="str">
        <f>IF(B3="","",VLOOKUP($B$3,Kunden,3))</f>
        <v>Kreis Coesfeld</v>
      </c>
      <c r="C5" s="27"/>
    </row>
    <row r="7" spans="1:3" ht="12.75">
      <c r="A7" s="28" t="s">
        <v>61</v>
      </c>
      <c r="B7" s="29">
        <f>IF(B3="","",VLOOKUP($B$3,Kunden,10))</f>
        <v>175000</v>
      </c>
      <c r="C7" s="27"/>
    </row>
    <row r="8" spans="1:3" ht="12.75">
      <c r="A8" s="28" t="s">
        <v>81</v>
      </c>
      <c r="B8" s="29">
        <f>IF(B3="","",VLOOKUP($B$3,Kunden,11))</f>
        <v>96000</v>
      </c>
      <c r="C8" s="27"/>
    </row>
    <row r="9" spans="1:3" ht="12.75">
      <c r="A9" s="28" t="s">
        <v>82</v>
      </c>
      <c r="B9" s="29">
        <f>IF(B3="","",VLOOKUP($B$3,Kunden,12))</f>
        <v>225000</v>
      </c>
      <c r="C9" s="27"/>
    </row>
    <row r="10" spans="1:3" ht="24.75" customHeight="1">
      <c r="A10" s="28" t="s">
        <v>63</v>
      </c>
      <c r="B10" s="30" t="str">
        <f>IF(B3="","",IF(AND(B7&lt;B8,B8&lt;B9),"stetig steigend",IF(AND(B7&gt;B8,B8&gt;B9),"stetig fallend","variabel")))</f>
        <v>variabel</v>
      </c>
      <c r="C10" s="27"/>
    </row>
    <row r="12" spans="1:3" ht="25.5" customHeight="1">
      <c r="A12" s="28" t="s">
        <v>62</v>
      </c>
      <c r="B12" s="31">
        <f>IF(B3="","",VLOOKUP($B$3,Kunden,9))</f>
        <v>0</v>
      </c>
      <c r="C12" s="27"/>
    </row>
    <row r="13" spans="1:3" ht="12.75">
      <c r="A13" s="28" t="s">
        <v>84</v>
      </c>
      <c r="B13" s="31">
        <f>IF(B3="","",VLOOKUP(B9,KS!A16:B19,2))</f>
        <v>0.07</v>
      </c>
      <c r="C13" s="27"/>
    </row>
    <row r="14" spans="1:3" ht="12.75">
      <c r="A14" s="28" t="s">
        <v>64</v>
      </c>
      <c r="B14" s="32" t="str">
        <f>IF(B3="","",IF(B12&lt;&gt;B13,"geändert","nicht geändert"))</f>
        <v>geändert</v>
      </c>
      <c r="C14" s="27"/>
    </row>
  </sheetData>
  <dataValidations count="1">
    <dataValidation type="list" allowBlank="1" showInputMessage="1" showErrorMessage="1" sqref="B3">
      <formula1>knr</formula1>
    </dataValidation>
  </dataValidations>
  <printOptions gridLines="1" headings="1"/>
  <pageMargins left="0.24" right="0.26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J19" sqref="J19"/>
    </sheetView>
  </sheetViews>
  <sheetFormatPr defaultColWidth="11.421875" defaultRowHeight="12.75"/>
  <cols>
    <col min="1" max="1" width="14.7109375" style="0" bestFit="1" customWidth="1"/>
    <col min="3" max="3" width="19.28125" style="0" customWidth="1"/>
    <col min="4" max="4" width="19.140625" style="0" customWidth="1"/>
    <col min="5" max="5" width="20.28125" style="0" customWidth="1"/>
    <col min="6" max="6" width="17.57421875" style="0" customWidth="1"/>
    <col min="7" max="7" width="14.7109375" style="0" bestFit="1" customWidth="1"/>
    <col min="8" max="8" width="18.00390625" style="0" customWidth="1"/>
    <col min="9" max="9" width="12.00390625" style="0" customWidth="1"/>
    <col min="10" max="12" width="17.140625" style="0" bestFit="1" customWidth="1"/>
  </cols>
  <sheetData>
    <row r="1" ht="18">
      <c r="A1" s="40" t="s">
        <v>90</v>
      </c>
    </row>
    <row r="2" ht="13.5" thickBot="1"/>
    <row r="3" spans="1:12" ht="13.5" thickTop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3" t="s">
        <v>8</v>
      </c>
      <c r="J3" s="3" t="s">
        <v>61</v>
      </c>
      <c r="K3" s="3" t="s">
        <v>81</v>
      </c>
      <c r="L3" s="3" t="s">
        <v>82</v>
      </c>
    </row>
    <row r="4" spans="1:12" ht="12.75">
      <c r="A4" s="4" t="s">
        <v>9</v>
      </c>
      <c r="B4" s="5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7" t="s">
        <v>15</v>
      </c>
      <c r="I4" s="47">
        <v>0.05</v>
      </c>
      <c r="J4" s="12">
        <v>150000</v>
      </c>
      <c r="K4" s="12">
        <v>174000</v>
      </c>
      <c r="L4" s="12">
        <v>333000</v>
      </c>
    </row>
    <row r="5" spans="1:12" ht="13.5" customHeight="1">
      <c r="A5" s="4" t="s">
        <v>16</v>
      </c>
      <c r="B5" s="5" t="s">
        <v>17</v>
      </c>
      <c r="C5" s="6" t="s">
        <v>18</v>
      </c>
      <c r="D5" s="6" t="s">
        <v>19</v>
      </c>
      <c r="E5" s="6" t="s">
        <v>13</v>
      </c>
      <c r="F5" s="6" t="s">
        <v>20</v>
      </c>
      <c r="G5" s="6" t="s">
        <v>21</v>
      </c>
      <c r="H5" s="7" t="s">
        <v>72</v>
      </c>
      <c r="I5" s="47">
        <v>0.07</v>
      </c>
      <c r="J5" s="12">
        <v>220000</v>
      </c>
      <c r="K5" s="12">
        <v>295000</v>
      </c>
      <c r="L5" s="12">
        <v>115000</v>
      </c>
    </row>
    <row r="6" spans="1:12" ht="12.75">
      <c r="A6" s="4" t="s">
        <v>22</v>
      </c>
      <c r="B6" s="5" t="s">
        <v>17</v>
      </c>
      <c r="C6" s="6" t="s">
        <v>23</v>
      </c>
      <c r="D6" s="6" t="s">
        <v>24</v>
      </c>
      <c r="E6" s="6" t="s">
        <v>13</v>
      </c>
      <c r="F6" s="6" t="s">
        <v>25</v>
      </c>
      <c r="G6" s="6" t="s">
        <v>26</v>
      </c>
      <c r="H6" s="7" t="s">
        <v>73</v>
      </c>
      <c r="I6" s="47">
        <v>0</v>
      </c>
      <c r="J6" s="12">
        <v>180000</v>
      </c>
      <c r="K6" s="12">
        <v>79000</v>
      </c>
      <c r="L6" s="12">
        <v>83000</v>
      </c>
    </row>
    <row r="7" spans="1:12" ht="12.75">
      <c r="A7" s="4" t="s">
        <v>27</v>
      </c>
      <c r="B7" s="5" t="s">
        <v>28</v>
      </c>
      <c r="C7" s="6" t="s">
        <v>29</v>
      </c>
      <c r="D7" s="6" t="s">
        <v>30</v>
      </c>
      <c r="E7" s="6" t="s">
        <v>13</v>
      </c>
      <c r="F7" s="6" t="s">
        <v>31</v>
      </c>
      <c r="G7" s="6" t="s">
        <v>15</v>
      </c>
      <c r="H7" s="7" t="s">
        <v>15</v>
      </c>
      <c r="I7" s="47">
        <v>0.05</v>
      </c>
      <c r="J7" s="12">
        <v>475000</v>
      </c>
      <c r="K7" s="12">
        <v>185000</v>
      </c>
      <c r="L7" s="12">
        <v>125000</v>
      </c>
    </row>
    <row r="8" spans="1:12" ht="12.75">
      <c r="A8" s="4" t="s">
        <v>32</v>
      </c>
      <c r="B8" s="5" t="s">
        <v>10</v>
      </c>
      <c r="C8" s="6" t="s">
        <v>33</v>
      </c>
      <c r="D8" s="6" t="s">
        <v>34</v>
      </c>
      <c r="E8" s="6" t="s">
        <v>13</v>
      </c>
      <c r="F8" s="6" t="s">
        <v>35</v>
      </c>
      <c r="G8" s="6" t="s">
        <v>15</v>
      </c>
      <c r="H8" s="7" t="s">
        <v>15</v>
      </c>
      <c r="I8" s="47">
        <v>0.1</v>
      </c>
      <c r="J8" s="12">
        <v>595000</v>
      </c>
      <c r="K8" s="12">
        <v>515000</v>
      </c>
      <c r="L8" s="12">
        <v>985000</v>
      </c>
    </row>
    <row r="9" spans="1:12" ht="12" customHeight="1">
      <c r="A9" s="4" t="s">
        <v>36</v>
      </c>
      <c r="B9" s="5" t="s">
        <v>10</v>
      </c>
      <c r="C9" s="6" t="s">
        <v>37</v>
      </c>
      <c r="D9" s="6" t="s">
        <v>38</v>
      </c>
      <c r="E9" s="6" t="s">
        <v>13</v>
      </c>
      <c r="F9" s="6" t="s">
        <v>39</v>
      </c>
      <c r="G9" s="6" t="s">
        <v>15</v>
      </c>
      <c r="H9" s="7" t="s">
        <v>15</v>
      </c>
      <c r="I9" s="47">
        <v>0.05</v>
      </c>
      <c r="J9" s="12">
        <v>120000</v>
      </c>
      <c r="K9" s="12">
        <v>156000</v>
      </c>
      <c r="L9" s="12">
        <v>113000</v>
      </c>
    </row>
    <row r="10" spans="1:12" ht="12.75" customHeight="1">
      <c r="A10" s="4" t="s">
        <v>40</v>
      </c>
      <c r="B10" s="5" t="s">
        <v>17</v>
      </c>
      <c r="C10" s="6" t="s">
        <v>41</v>
      </c>
      <c r="D10" s="6" t="s">
        <v>42</v>
      </c>
      <c r="E10" s="6" t="s">
        <v>13</v>
      </c>
      <c r="F10" s="6" t="s">
        <v>43</v>
      </c>
      <c r="G10" s="6" t="s">
        <v>44</v>
      </c>
      <c r="H10" s="7" t="s">
        <v>74</v>
      </c>
      <c r="I10" s="47">
        <v>0.07</v>
      </c>
      <c r="J10" s="12">
        <v>450000</v>
      </c>
      <c r="K10" s="12">
        <v>398000</v>
      </c>
      <c r="L10" s="12">
        <v>198000</v>
      </c>
    </row>
    <row r="11" spans="1:12" ht="13.5" customHeight="1">
      <c r="A11" s="4" t="s">
        <v>45</v>
      </c>
      <c r="B11" s="5" t="s">
        <v>17</v>
      </c>
      <c r="C11" s="6" t="s">
        <v>46</v>
      </c>
      <c r="D11" s="6" t="s">
        <v>47</v>
      </c>
      <c r="E11" s="6" t="s">
        <v>13</v>
      </c>
      <c r="F11" s="6" t="s">
        <v>48</v>
      </c>
      <c r="G11" s="6" t="s">
        <v>49</v>
      </c>
      <c r="H11" s="7" t="s">
        <v>75</v>
      </c>
      <c r="I11" s="47">
        <v>0</v>
      </c>
      <c r="J11" s="12">
        <v>175000</v>
      </c>
      <c r="K11" s="12">
        <v>96000</v>
      </c>
      <c r="L11" s="12">
        <v>225000</v>
      </c>
    </row>
    <row r="12" spans="1:12" ht="12.75">
      <c r="A12" s="4" t="s">
        <v>50</v>
      </c>
      <c r="B12" s="5" t="s">
        <v>10</v>
      </c>
      <c r="C12" s="6" t="s">
        <v>51</v>
      </c>
      <c r="D12" s="6" t="s">
        <v>52</v>
      </c>
      <c r="E12" s="6" t="s">
        <v>13</v>
      </c>
      <c r="F12" s="6" t="s">
        <v>53</v>
      </c>
      <c r="G12" s="6" t="s">
        <v>15</v>
      </c>
      <c r="H12" s="7" t="s">
        <v>15</v>
      </c>
      <c r="I12" s="47">
        <v>0.1</v>
      </c>
      <c r="J12" s="12">
        <v>850000</v>
      </c>
      <c r="K12" s="12">
        <v>945000</v>
      </c>
      <c r="L12" s="12">
        <v>740400</v>
      </c>
    </row>
    <row r="13" spans="1:12" ht="13.5" thickBot="1">
      <c r="A13" s="8" t="s">
        <v>54</v>
      </c>
      <c r="B13" s="9" t="s">
        <v>28</v>
      </c>
      <c r="C13" s="10" t="s">
        <v>55</v>
      </c>
      <c r="D13" s="10" t="s">
        <v>56</v>
      </c>
      <c r="E13" s="10" t="s">
        <v>13</v>
      </c>
      <c r="F13" s="10" t="s">
        <v>57</v>
      </c>
      <c r="G13" s="10" t="s">
        <v>15</v>
      </c>
      <c r="H13" s="11" t="s">
        <v>15</v>
      </c>
      <c r="I13" s="48">
        <v>0.1</v>
      </c>
      <c r="J13" s="13">
        <v>1150000</v>
      </c>
      <c r="K13" s="13">
        <v>887000</v>
      </c>
      <c r="L13" s="13">
        <v>975000</v>
      </c>
    </row>
    <row r="14" ht="14.25" thickBot="1" thickTop="1"/>
    <row r="15" spans="1:12" ht="12.75">
      <c r="A15" s="68" t="s">
        <v>83</v>
      </c>
      <c r="B15" s="68"/>
      <c r="F15" s="26"/>
      <c r="I15" s="41" t="s">
        <v>92</v>
      </c>
      <c r="J15" s="42">
        <f>MAX(J4:J13)</f>
        <v>1150000</v>
      </c>
      <c r="K15" s="42">
        <f>MAX(K4:K13)</f>
        <v>945000</v>
      </c>
      <c r="L15" s="43">
        <f>MAX(L4:L13)</f>
        <v>985000</v>
      </c>
    </row>
    <row r="16" spans="1:12" ht="13.5" thickBot="1">
      <c r="A16" s="35">
        <v>0</v>
      </c>
      <c r="B16" s="36">
        <v>0</v>
      </c>
      <c r="F16" s="26"/>
      <c r="I16" s="44" t="s">
        <v>91</v>
      </c>
      <c r="J16" s="45" t="str">
        <f>VLOOKUP(LOOKUP(J15,J4:J13,$A$4:$A$13),$A$4:$C$13,3)</f>
        <v>Ursula Dombrowski</v>
      </c>
      <c r="K16" s="45" t="str">
        <f>VLOOKUP(LOOKUP(K15,K4:K13,$A$4:$A$13),$A$4:$C$13,3)</f>
        <v>Alfons Lange</v>
      </c>
      <c r="L16" s="46" t="str">
        <f>VLOOKUP(LOOKUP(L15,L4:L13,$A$4:$A$13),$A$4:$C$13,3)</f>
        <v>Hans Wolters</v>
      </c>
    </row>
    <row r="17" spans="1:6" ht="12.75">
      <c r="A17" s="37">
        <v>100000</v>
      </c>
      <c r="B17" s="36">
        <v>0.05</v>
      </c>
      <c r="F17" s="26"/>
    </row>
    <row r="18" spans="1:6" ht="12.75">
      <c r="A18" s="37">
        <v>200000</v>
      </c>
      <c r="B18" s="36">
        <v>0.07</v>
      </c>
      <c r="F18" s="26"/>
    </row>
    <row r="19" spans="1:2" ht="12.75">
      <c r="A19" s="37">
        <v>500000</v>
      </c>
      <c r="B19" s="36">
        <v>0.1</v>
      </c>
    </row>
  </sheetData>
  <mergeCells count="1">
    <mergeCell ref="A15:B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F19" sqref="F19"/>
    </sheetView>
  </sheetViews>
  <sheetFormatPr defaultColWidth="11.421875" defaultRowHeight="12.75"/>
  <cols>
    <col min="1" max="1" width="15.7109375" style="0" customWidth="1"/>
    <col min="5" max="5" width="6.00390625" style="0" customWidth="1"/>
    <col min="7" max="7" width="21.8515625" style="0" customWidth="1"/>
  </cols>
  <sheetData>
    <row r="1" spans="1:7" ht="37.5" customHeight="1" thickBot="1">
      <c r="A1" s="73"/>
      <c r="B1" s="74"/>
      <c r="C1" s="74"/>
      <c r="D1" s="74"/>
      <c r="E1" s="74"/>
      <c r="F1" s="74"/>
      <c r="G1" s="75"/>
    </row>
    <row r="2" spans="1:7" ht="13.5" thickTop="1">
      <c r="A2" s="21" t="s">
        <v>86</v>
      </c>
      <c r="B2" s="22" t="s">
        <v>87</v>
      </c>
      <c r="C2" s="23"/>
      <c r="D2" s="23"/>
      <c r="E2" s="39"/>
      <c r="F2" s="25"/>
      <c r="G2" s="56"/>
    </row>
    <row r="3" spans="1:7" ht="12.75">
      <c r="A3" s="21"/>
      <c r="B3" s="22"/>
      <c r="C3" s="23"/>
      <c r="D3" s="23"/>
      <c r="E3" s="24"/>
      <c r="F3" s="25"/>
      <c r="G3" s="56"/>
    </row>
    <row r="4" spans="1:7" ht="12.75">
      <c r="A4" s="57"/>
      <c r="B4" s="16"/>
      <c r="C4" s="16"/>
      <c r="D4" s="16"/>
      <c r="E4" s="16"/>
      <c r="F4" s="16"/>
      <c r="G4" s="56"/>
    </row>
    <row r="5" spans="1:7" ht="12.75">
      <c r="A5" s="57" t="s">
        <v>71</v>
      </c>
      <c r="B5" s="16"/>
      <c r="C5" s="16"/>
      <c r="D5" s="16"/>
      <c r="E5" s="16"/>
      <c r="F5" s="16"/>
      <c r="G5" s="56"/>
    </row>
    <row r="6" spans="1:7" ht="15.75">
      <c r="A6" s="58" t="str">
        <f>IF(VLOOKUP(C13,Kunden,2)="Fa.",VLOOKUP(C13,Kunden,8),"")</f>
        <v>Herrn Twilling</v>
      </c>
      <c r="B6" s="16"/>
      <c r="C6" s="16"/>
      <c r="D6" s="16"/>
      <c r="E6" s="16"/>
      <c r="F6" s="16"/>
      <c r="G6" s="56"/>
    </row>
    <row r="7" spans="1:7" ht="15.75">
      <c r="A7" s="58" t="str">
        <f>Eingabe!B5</f>
        <v>Kreis Coesfeld</v>
      </c>
      <c r="B7" s="59"/>
      <c r="C7" s="16"/>
      <c r="D7" s="16"/>
      <c r="E7" s="16"/>
      <c r="F7" s="16"/>
      <c r="G7" s="56"/>
    </row>
    <row r="8" spans="1:7" ht="15.75">
      <c r="A8" s="58" t="str">
        <f>VLOOKUP($C$13,Kunden,4)</f>
        <v>Friedrich-Ebert-Str. 10</v>
      </c>
      <c r="B8" s="16"/>
      <c r="C8" s="16"/>
      <c r="D8" s="16"/>
      <c r="E8" s="16"/>
      <c r="F8" s="16"/>
      <c r="G8" s="56"/>
    </row>
    <row r="9" spans="1:7" ht="15.75">
      <c r="A9" s="60"/>
      <c r="B9" s="16"/>
      <c r="C9" s="16"/>
      <c r="D9" s="16"/>
      <c r="E9" s="16"/>
      <c r="F9" s="16"/>
      <c r="G9" s="56"/>
    </row>
    <row r="10" spans="1:7" ht="15.75">
      <c r="A10" s="61" t="str">
        <f>VLOOKUP($C$13,Kunden,5)</f>
        <v>48653 Coesfeld</v>
      </c>
      <c r="B10" s="14"/>
      <c r="C10" s="15"/>
      <c r="D10" s="15"/>
      <c r="E10" s="16"/>
      <c r="F10" s="20"/>
      <c r="G10" s="67">
        <f ca="1">TODAY()</f>
        <v>37739</v>
      </c>
    </row>
    <row r="11" spans="1:7" ht="12.75">
      <c r="A11" s="57"/>
      <c r="B11" s="16"/>
      <c r="C11" s="16"/>
      <c r="D11" s="16"/>
      <c r="E11" s="16"/>
      <c r="F11" s="16"/>
      <c r="G11" s="56"/>
    </row>
    <row r="12" spans="1:7" ht="12.75">
      <c r="A12" s="57"/>
      <c r="B12" s="16"/>
      <c r="C12" s="16"/>
      <c r="D12" s="16"/>
      <c r="E12" s="16"/>
      <c r="F12" s="16"/>
      <c r="G12" s="56"/>
    </row>
    <row r="13" spans="1:7" ht="12.75">
      <c r="A13" s="57" t="s">
        <v>65</v>
      </c>
      <c r="B13" s="18"/>
      <c r="C13" s="62" t="str">
        <f>Eingabe!B3</f>
        <v>D2008</v>
      </c>
      <c r="D13" s="16"/>
      <c r="E13" s="16"/>
      <c r="F13" s="16"/>
      <c r="G13" s="56"/>
    </row>
    <row r="14" spans="1:7" ht="12.75">
      <c r="A14" s="57"/>
      <c r="B14" s="16"/>
      <c r="C14" s="16"/>
      <c r="D14" s="16"/>
      <c r="E14" s="16"/>
      <c r="F14" s="16"/>
      <c r="G14" s="56"/>
    </row>
    <row r="15" spans="1:7" ht="12.75">
      <c r="A15" s="57"/>
      <c r="B15" s="16"/>
      <c r="C15" s="16"/>
      <c r="D15" s="16"/>
      <c r="E15" s="16"/>
      <c r="F15" s="16"/>
      <c r="G15" s="56"/>
    </row>
    <row r="16" spans="1:7" ht="12.75">
      <c r="A16" s="63" t="s">
        <v>85</v>
      </c>
      <c r="B16" s="16"/>
      <c r="C16" s="16"/>
      <c r="D16" s="16"/>
      <c r="E16" s="16"/>
      <c r="F16" s="16"/>
      <c r="G16" s="56"/>
    </row>
    <row r="17" spans="1:7" ht="12.75">
      <c r="A17" s="57"/>
      <c r="B17" s="16"/>
      <c r="C17" s="16"/>
      <c r="D17" s="16"/>
      <c r="E17" s="16"/>
      <c r="F17" s="16"/>
      <c r="G17" s="56"/>
    </row>
    <row r="18" spans="1:7" ht="12.75">
      <c r="A18" s="57" t="s">
        <v>76</v>
      </c>
      <c r="B18" s="16"/>
      <c r="C18" s="16"/>
      <c r="D18" s="16"/>
      <c r="E18" s="16"/>
      <c r="F18" s="16"/>
      <c r="G18" s="56"/>
    </row>
    <row r="19" spans="1:7" ht="12.75">
      <c r="A19" s="57"/>
      <c r="B19" s="16"/>
      <c r="C19" s="16"/>
      <c r="D19" s="16"/>
      <c r="E19" s="16"/>
      <c r="F19" s="16"/>
      <c r="G19" s="56"/>
    </row>
    <row r="20" spans="1:7" ht="12.75">
      <c r="A20" s="57" t="s">
        <v>80</v>
      </c>
      <c r="B20" s="16"/>
      <c r="C20" s="16"/>
      <c r="D20" s="16"/>
      <c r="E20" s="16"/>
      <c r="F20" s="16"/>
      <c r="G20" s="56"/>
    </row>
    <row r="21" spans="1:7" ht="12.75">
      <c r="A21" s="57" t="s">
        <v>88</v>
      </c>
      <c r="B21" s="16"/>
      <c r="C21" s="16"/>
      <c r="D21" s="16"/>
      <c r="E21" s="16"/>
      <c r="F21" s="16"/>
      <c r="G21" s="56"/>
    </row>
    <row r="22" spans="1:7" ht="12.75">
      <c r="A22" s="57"/>
      <c r="B22" s="16"/>
      <c r="C22" s="16"/>
      <c r="D22" s="16"/>
      <c r="E22" s="16"/>
      <c r="F22" s="16"/>
      <c r="G22" s="56"/>
    </row>
    <row r="23" spans="1:7" ht="12.75">
      <c r="A23" s="57" t="s">
        <v>66</v>
      </c>
      <c r="B23" s="16"/>
      <c r="C23" s="16"/>
      <c r="D23" s="16"/>
      <c r="E23" s="16"/>
      <c r="F23" s="16"/>
      <c r="G23" s="56"/>
    </row>
    <row r="24" spans="1:7" ht="12.75">
      <c r="A24" s="57" t="s">
        <v>67</v>
      </c>
      <c r="B24" s="16"/>
      <c r="C24" s="16"/>
      <c r="D24" s="16"/>
      <c r="E24" s="16"/>
      <c r="F24" s="16"/>
      <c r="G24" s="56"/>
    </row>
    <row r="25" spans="1:7" ht="12.75">
      <c r="A25" s="57"/>
      <c r="B25" s="16"/>
      <c r="C25" s="16"/>
      <c r="D25" s="16"/>
      <c r="E25" s="16"/>
      <c r="F25" s="16"/>
      <c r="G25" s="56"/>
    </row>
    <row r="26" spans="1:7" ht="12.75">
      <c r="A26" s="57" t="s">
        <v>70</v>
      </c>
      <c r="B26" s="16"/>
      <c r="C26" s="16"/>
      <c r="D26" s="16"/>
      <c r="E26" s="16"/>
      <c r="F26" s="16"/>
      <c r="G26" s="56"/>
    </row>
    <row r="27" spans="1:7" ht="12.75">
      <c r="A27" s="57"/>
      <c r="B27" s="16"/>
      <c r="C27" s="16"/>
      <c r="D27" s="16"/>
      <c r="E27" s="16"/>
      <c r="F27" s="16"/>
      <c r="G27" s="56"/>
    </row>
    <row r="28" spans="1:7" ht="15.75">
      <c r="A28" s="58" t="str">
        <f>"Einen Umsatz von "&amp;Eingabe!B9&amp;",00 € erzielt."</f>
        <v>Einen Umsatz von 225000,00 € erzielt.</v>
      </c>
      <c r="B28" s="16"/>
      <c r="C28" s="16"/>
      <c r="D28" s="16"/>
      <c r="E28" s="16"/>
      <c r="F28" s="16"/>
      <c r="G28" s="56"/>
    </row>
    <row r="29" spans="1:7" ht="12.75">
      <c r="A29" s="57"/>
      <c r="B29" s="16"/>
      <c r="C29" s="16"/>
      <c r="D29" s="16"/>
      <c r="E29" s="16"/>
      <c r="F29" s="16"/>
      <c r="G29" s="56"/>
    </row>
    <row r="30" spans="1:7" ht="15.75">
      <c r="A30" s="58" t="str">
        <f>"Hierfür gewähren wir Ihnen einen Bonus von "&amp;Eingabe!B13*100&amp;" Prozent vom Umsatz."</f>
        <v>Hierfür gewähren wir Ihnen einen Bonus von 7 Prozent vom Umsatz.</v>
      </c>
      <c r="B30" s="16"/>
      <c r="C30" s="16"/>
      <c r="D30" s="16"/>
      <c r="E30" s="16"/>
      <c r="F30" s="16"/>
      <c r="G30" s="56"/>
    </row>
    <row r="31" spans="1:7" ht="12.75">
      <c r="A31" s="57"/>
      <c r="B31" s="16"/>
      <c r="C31" s="16"/>
      <c r="D31" s="16"/>
      <c r="E31" s="16"/>
      <c r="F31" s="16"/>
      <c r="G31" s="56"/>
    </row>
    <row r="32" spans="1:7" ht="15.75">
      <c r="A32" s="58" t="str">
        <f>"Ihr Rabattsatz hat sich somit "&amp;Eingabe!B14&amp;"!"</f>
        <v>Ihr Rabattsatz hat sich somit geändert!</v>
      </c>
      <c r="B32" s="16"/>
      <c r="C32" s="16"/>
      <c r="D32" s="16"/>
      <c r="E32" s="16"/>
      <c r="F32" s="16"/>
      <c r="G32" s="56"/>
    </row>
    <row r="33" spans="1:7" ht="12.75">
      <c r="A33" s="57"/>
      <c r="B33" s="16"/>
      <c r="C33" s="16"/>
      <c r="D33" s="16"/>
      <c r="E33" s="16"/>
      <c r="F33" s="16"/>
      <c r="G33" s="56"/>
    </row>
    <row r="34" spans="1:7" ht="12.75">
      <c r="A34" s="57" t="s">
        <v>68</v>
      </c>
      <c r="B34" s="16"/>
      <c r="C34" s="16"/>
      <c r="D34" s="16"/>
      <c r="E34" s="16"/>
      <c r="F34" s="16"/>
      <c r="G34" s="56"/>
    </row>
    <row r="35" spans="1:7" ht="12.75">
      <c r="A35" s="57"/>
      <c r="B35" s="16"/>
      <c r="C35" s="16"/>
      <c r="D35" s="16"/>
      <c r="E35" s="16"/>
      <c r="F35" s="16"/>
      <c r="G35" s="56"/>
    </row>
    <row r="36" spans="1:7" ht="12.75">
      <c r="A36" s="57" t="s">
        <v>69</v>
      </c>
      <c r="B36" s="16"/>
      <c r="C36" s="16"/>
      <c r="D36" s="16"/>
      <c r="E36" s="16"/>
      <c r="F36" s="16"/>
      <c r="G36" s="56"/>
    </row>
    <row r="37" spans="1:7" ht="12.75">
      <c r="A37" s="57"/>
      <c r="B37" s="16"/>
      <c r="C37" s="16"/>
      <c r="D37" s="16"/>
      <c r="E37" s="16"/>
      <c r="F37" s="16"/>
      <c r="G37" s="56"/>
    </row>
    <row r="38" spans="1:7" ht="12.75">
      <c r="A38" s="57"/>
      <c r="B38" s="16"/>
      <c r="C38" s="16"/>
      <c r="D38" s="16"/>
      <c r="E38" s="16"/>
      <c r="F38" s="16"/>
      <c r="G38" s="56"/>
    </row>
    <row r="39" spans="1:7" ht="12.75">
      <c r="A39" s="57"/>
      <c r="B39" s="16"/>
      <c r="C39" s="16"/>
      <c r="D39" s="16"/>
      <c r="E39" s="16"/>
      <c r="F39" s="16"/>
      <c r="G39" s="56"/>
    </row>
    <row r="40" spans="1:7" ht="21.75">
      <c r="A40" s="69" t="s">
        <v>77</v>
      </c>
      <c r="B40" s="70"/>
      <c r="C40" s="16"/>
      <c r="D40" s="16"/>
      <c r="E40" s="16"/>
      <c r="F40" s="16"/>
      <c r="G40" s="56"/>
    </row>
    <row r="41" spans="1:7" ht="12.75">
      <c r="A41" s="71" t="s">
        <v>89</v>
      </c>
      <c r="B41" s="72"/>
      <c r="C41" s="16"/>
      <c r="D41" s="16"/>
      <c r="E41" s="16"/>
      <c r="F41" s="16"/>
      <c r="G41" s="56"/>
    </row>
    <row r="42" spans="1:7" ht="12.75">
      <c r="A42" s="57"/>
      <c r="B42" s="16"/>
      <c r="C42" s="16"/>
      <c r="D42" s="16"/>
      <c r="E42" s="16"/>
      <c r="F42" s="16"/>
      <c r="G42" s="56"/>
    </row>
    <row r="43" spans="1:7" ht="12.75">
      <c r="A43" s="57"/>
      <c r="B43" s="16"/>
      <c r="C43" s="16"/>
      <c r="D43" s="16"/>
      <c r="E43" s="16"/>
      <c r="F43" s="16"/>
      <c r="G43" s="56"/>
    </row>
    <row r="44" spans="1:7" ht="13.5" thickBot="1">
      <c r="A44" s="64"/>
      <c r="B44" s="17"/>
      <c r="C44" s="17"/>
      <c r="D44" s="17"/>
      <c r="E44" s="17"/>
      <c r="F44" s="17"/>
      <c r="G44" s="65"/>
    </row>
    <row r="45" spans="1:7" ht="13.5" thickTop="1">
      <c r="A45" s="49" t="s">
        <v>93</v>
      </c>
      <c r="B45" s="76" t="s">
        <v>94</v>
      </c>
      <c r="C45" s="76"/>
      <c r="D45" s="19" t="s">
        <v>95</v>
      </c>
      <c r="E45" s="79" t="s">
        <v>96</v>
      </c>
      <c r="F45" s="79"/>
      <c r="G45" s="80"/>
    </row>
    <row r="46" spans="1:7" ht="12.75">
      <c r="A46" s="49" t="s">
        <v>97</v>
      </c>
      <c r="B46" s="76" t="s">
        <v>78</v>
      </c>
      <c r="C46" s="76"/>
      <c r="D46" s="19" t="s">
        <v>98</v>
      </c>
      <c r="E46" s="76" t="s">
        <v>99</v>
      </c>
      <c r="F46" s="76"/>
      <c r="G46" s="81"/>
    </row>
    <row r="47" spans="1:7" ht="12.75">
      <c r="A47" s="49"/>
      <c r="B47" s="50"/>
      <c r="C47" s="50"/>
      <c r="D47" s="19"/>
      <c r="E47" s="50"/>
      <c r="F47" s="50"/>
      <c r="G47" s="66"/>
    </row>
    <row r="48" spans="1:7" ht="75.75" thickBot="1">
      <c r="A48" s="51" t="s">
        <v>100</v>
      </c>
      <c r="B48" s="52" t="s">
        <v>101</v>
      </c>
      <c r="C48" s="53"/>
      <c r="D48" s="54" t="s">
        <v>102</v>
      </c>
      <c r="E48" s="55" t="s">
        <v>103</v>
      </c>
      <c r="F48" s="77" t="s">
        <v>104</v>
      </c>
      <c r="G48" s="78"/>
    </row>
  </sheetData>
  <mergeCells count="8">
    <mergeCell ref="B46:C46"/>
    <mergeCell ref="F48:G48"/>
    <mergeCell ref="E45:G45"/>
    <mergeCell ref="E46:G46"/>
    <mergeCell ref="A40:B40"/>
    <mergeCell ref="A41:B41"/>
    <mergeCell ref="A1:G1"/>
    <mergeCell ref="B45:C45"/>
  </mergeCells>
  <printOptions/>
  <pageMargins left="0.53" right="0.33" top="0.75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2003-04-28T16:13:08Z</cp:lastPrinted>
  <dcterms:created xsi:type="dcterms:W3CDTF">2001-11-12T14:57:09Z</dcterms:created>
  <dcterms:modified xsi:type="dcterms:W3CDTF">2003-04-28T16:35:10Z</dcterms:modified>
  <cp:category/>
  <cp:version/>
  <cp:contentType/>
  <cp:contentStatus/>
</cp:coreProperties>
</file>