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65" activeTab="0"/>
  </bookViews>
  <sheets>
    <sheet name="Muster" sheetId="1" r:id="rId1"/>
    <sheet name="Schüler" sheetId="2" r:id="rId2"/>
  </sheets>
  <definedNames/>
  <calcPr fullCalcOnLoad="1"/>
</workbook>
</file>

<file path=xl/sharedStrings.xml><?xml version="1.0" encoding="utf-8"?>
<sst xmlns="http://schemas.openxmlformats.org/spreadsheetml/2006/main" count="39" uniqueCount="22">
  <si>
    <t>Menge</t>
  </si>
  <si>
    <t>Preis</t>
  </si>
  <si>
    <t>Umsatz</t>
  </si>
  <si>
    <t>db</t>
  </si>
  <si>
    <t>rel db</t>
  </si>
  <si>
    <t>Reihenfolge</t>
  </si>
  <si>
    <t>DB</t>
  </si>
  <si>
    <t>Gewinn/Verlust</t>
  </si>
  <si>
    <t>Preisänderung (in %)</t>
  </si>
  <si>
    <t>neuer Preis</t>
  </si>
  <si>
    <t>Deckungsbeitragsrechnung</t>
  </si>
  <si>
    <t>Mangenänderung</t>
  </si>
  <si>
    <t>EK-Preisänderung</t>
  </si>
  <si>
    <r>
      <t>k</t>
    </r>
    <r>
      <rPr>
        <vertAlign val="subscript"/>
        <sz val="10"/>
        <rFont val="Arial"/>
        <family val="2"/>
      </rPr>
      <t>v</t>
    </r>
  </si>
  <si>
    <r>
      <t>K</t>
    </r>
    <r>
      <rPr>
        <vertAlign val="subscript"/>
        <sz val="10"/>
        <rFont val="Arial"/>
        <family val="2"/>
      </rPr>
      <t>v</t>
    </r>
  </si>
  <si>
    <r>
      <t>K</t>
    </r>
    <r>
      <rPr>
        <vertAlign val="subscript"/>
        <sz val="10"/>
        <rFont val="Arial"/>
        <family val="2"/>
      </rPr>
      <t>f</t>
    </r>
  </si>
  <si>
    <t>Break-Even</t>
  </si>
  <si>
    <t>kurzfristige PUG</t>
  </si>
  <si>
    <t>langfristige PUG</t>
  </si>
  <si>
    <t>Was wäre wenn?</t>
  </si>
  <si>
    <t>Gewinn / Stück</t>
  </si>
  <si>
    <t>günstigster Preis: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</si>
</sst>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\ &quot;St.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$-481]#,##0.0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vertAlign val="subscript"/>
      <sz val="10"/>
      <name val="Arial"/>
      <family val="2"/>
    </font>
    <font>
      <sz val="10"/>
      <color indexed="4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6" fontId="0" fillId="0" borderId="0" xfId="20" applyNumberFormat="1" applyFill="1" applyBorder="1" applyAlignment="1">
      <alignment/>
    </xf>
    <xf numFmtId="166" fontId="7" fillId="0" borderId="0" xfId="20" applyNumberFormat="1" applyFont="1" applyFill="1" applyBorder="1" applyAlignment="1">
      <alignment horizontal="center"/>
    </xf>
    <xf numFmtId="44" fontId="0" fillId="0" borderId="0" xfId="20" applyFill="1" applyBorder="1" applyAlignment="1">
      <alignment/>
    </xf>
    <xf numFmtId="44" fontId="7" fillId="0" borderId="0" xfId="20" applyFont="1" applyFill="1" applyBorder="1" applyAlignment="1">
      <alignment horizontal="center"/>
    </xf>
    <xf numFmtId="9" fontId="0" fillId="0" borderId="0" xfId="19" applyFill="1" applyBorder="1" applyAlignment="1">
      <alignment horizontal="center"/>
    </xf>
    <xf numFmtId="44" fontId="0" fillId="0" borderId="0" xfId="20" applyFill="1" applyBorder="1" applyAlignment="1">
      <alignment horizontal="center"/>
    </xf>
    <xf numFmtId="10" fontId="0" fillId="0" borderId="0" xfId="19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4" fontId="4" fillId="0" borderId="0" xfId="20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" fillId="3" borderId="4" xfId="0" applyFont="1" applyFill="1" applyBorder="1" applyAlignment="1" applyProtection="1">
      <alignment/>
      <protection hidden="1"/>
    </xf>
    <xf numFmtId="0" fontId="1" fillId="3" borderId="5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166" fontId="7" fillId="0" borderId="0" xfId="20" applyNumberFormat="1" applyFont="1" applyAlignment="1" applyProtection="1">
      <alignment horizontal="center"/>
      <protection hidden="1"/>
    </xf>
    <xf numFmtId="44" fontId="0" fillId="4" borderId="6" xfId="20" applyFill="1" applyBorder="1" applyAlignment="1" applyProtection="1">
      <alignment/>
      <protection hidden="1"/>
    </xf>
    <xf numFmtId="44" fontId="0" fillId="4" borderId="7" xfId="20" applyFill="1" applyBorder="1" applyAlignment="1" applyProtection="1">
      <alignment/>
      <protection hidden="1"/>
    </xf>
    <xf numFmtId="44" fontId="7" fillId="0" borderId="0" xfId="20" applyFont="1" applyAlignment="1" applyProtection="1">
      <alignment horizontal="center"/>
      <protection hidden="1"/>
    </xf>
    <xf numFmtId="9" fontId="0" fillId="4" borderId="6" xfId="19" applyFill="1" applyBorder="1" applyAlignment="1" applyProtection="1">
      <alignment horizontal="center"/>
      <protection hidden="1"/>
    </xf>
    <xf numFmtId="9" fontId="0" fillId="4" borderId="7" xfId="19" applyFill="1" applyBorder="1" applyAlignment="1" applyProtection="1">
      <alignment horizontal="center"/>
      <protection hidden="1"/>
    </xf>
    <xf numFmtId="44" fontId="0" fillId="4" borderId="6" xfId="20" applyFill="1" applyBorder="1" applyAlignment="1" applyProtection="1">
      <alignment horizontal="center"/>
      <protection hidden="1"/>
    </xf>
    <xf numFmtId="44" fontId="0" fillId="4" borderId="7" xfId="20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44" fontId="0" fillId="0" borderId="0" xfId="20" applyAlignment="1" applyProtection="1">
      <alignment/>
      <protection hidden="1"/>
    </xf>
    <xf numFmtId="166" fontId="0" fillId="3" borderId="6" xfId="20" applyNumberFormat="1" applyFill="1" applyBorder="1" applyAlignment="1" applyProtection="1">
      <alignment/>
      <protection hidden="1" locked="0"/>
    </xf>
    <xf numFmtId="166" fontId="0" fillId="3" borderId="7" xfId="20" applyNumberFormat="1" applyFill="1" applyBorder="1" applyAlignment="1" applyProtection="1">
      <alignment/>
      <protection hidden="1" locked="0"/>
    </xf>
    <xf numFmtId="0" fontId="10" fillId="3" borderId="6" xfId="0" applyFont="1" applyFill="1" applyBorder="1" applyAlignment="1" applyProtection="1">
      <alignment/>
      <protection hidden="1" locked="0"/>
    </xf>
    <xf numFmtId="0" fontId="10" fillId="3" borderId="7" xfId="0" applyFont="1" applyFill="1" applyBorder="1" applyAlignment="1" applyProtection="1">
      <alignment/>
      <protection hidden="1" locked="0"/>
    </xf>
    <xf numFmtId="166" fontId="0" fillId="4" borderId="6" xfId="20" applyNumberFormat="1" applyFill="1" applyBorder="1" applyAlignment="1" applyProtection="1">
      <alignment/>
      <protection hidden="1" locked="0"/>
    </xf>
    <xf numFmtId="166" fontId="0" fillId="4" borderId="7" xfId="20" applyNumberFormat="1" applyFill="1" applyBorder="1" applyAlignment="1" applyProtection="1">
      <alignment/>
      <protection hidden="1" locked="0"/>
    </xf>
    <xf numFmtId="0" fontId="0" fillId="2" borderId="8" xfId="0" applyFill="1" applyBorder="1" applyAlignment="1" applyProtection="1">
      <alignment/>
      <protection hidden="1"/>
    </xf>
    <xf numFmtId="44" fontId="4" fillId="0" borderId="0" xfId="20" applyFont="1" applyFill="1" applyAlignment="1" applyProtection="1">
      <alignment/>
      <protection hidden="1" locked="0"/>
    </xf>
    <xf numFmtId="0" fontId="0" fillId="0" borderId="9" xfId="0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 locked="0"/>
    </xf>
    <xf numFmtId="0" fontId="4" fillId="0" borderId="11" xfId="0" applyFont="1" applyBorder="1" applyAlignment="1" applyProtection="1">
      <alignment/>
      <protection hidden="1" locked="0"/>
    </xf>
    <xf numFmtId="0" fontId="0" fillId="2" borderId="12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10" fontId="0" fillId="4" borderId="6" xfId="19" applyNumberFormat="1" applyFill="1" applyBorder="1" applyAlignment="1" applyProtection="1">
      <alignment horizontal="center"/>
      <protection hidden="1"/>
    </xf>
    <xf numFmtId="10" fontId="0" fillId="4" borderId="7" xfId="19" applyNumberFormat="1" applyFill="1" applyBorder="1" applyAlignment="1" applyProtection="1">
      <alignment horizontal="center"/>
      <protection hidden="1"/>
    </xf>
    <xf numFmtId="166" fontId="0" fillId="4" borderId="6" xfId="20" applyNumberFormat="1" applyFill="1" applyBorder="1" applyAlignment="1" applyProtection="1">
      <alignment/>
      <protection hidden="1"/>
    </xf>
    <xf numFmtId="166" fontId="0" fillId="4" borderId="7" xfId="20" applyNumberFormat="1" applyFill="1" applyBorder="1" applyAlignment="1" applyProtection="1">
      <alignment/>
      <protection hidden="1"/>
    </xf>
    <xf numFmtId="8" fontId="0" fillId="0" borderId="0" xfId="0" applyNumberFormat="1" applyAlignment="1" applyProtection="1">
      <alignment/>
      <protection hidden="1"/>
    </xf>
    <xf numFmtId="44" fontId="0" fillId="0" borderId="0" xfId="0" applyNumberFormat="1" applyAlignment="1" applyProtection="1">
      <alignment/>
      <protection hidden="1"/>
    </xf>
    <xf numFmtId="0" fontId="5" fillId="3" borderId="14" xfId="0" applyFont="1" applyFill="1" applyBorder="1" applyAlignment="1" applyProtection="1">
      <alignment horizontal="center"/>
      <protection hidden="1"/>
    </xf>
    <xf numFmtId="0" fontId="5" fillId="3" borderId="15" xfId="0" applyFont="1" applyFill="1" applyBorder="1" applyAlignment="1" applyProtection="1">
      <alignment horizontal="center"/>
      <protection hidden="1"/>
    </xf>
    <xf numFmtId="0" fontId="5" fillId="3" borderId="16" xfId="0" applyFont="1" applyFill="1" applyBorder="1" applyAlignment="1" applyProtection="1">
      <alignment horizontal="center"/>
      <protection hidden="1"/>
    </xf>
    <xf numFmtId="8" fontId="2" fillId="4" borderId="17" xfId="20" applyNumberFormat="1" applyFont="1" applyFill="1" applyBorder="1" applyAlignment="1" applyProtection="1">
      <alignment horizontal="center"/>
      <protection hidden="1"/>
    </xf>
    <xf numFmtId="8" fontId="2" fillId="4" borderId="18" xfId="20" applyNumberFormat="1" applyFont="1" applyFill="1" applyBorder="1" applyAlignment="1" applyProtection="1">
      <alignment horizontal="center"/>
      <protection hidden="1"/>
    </xf>
    <xf numFmtId="8" fontId="2" fillId="0" borderId="0" xfId="2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 hidden="1"/>
    </xf>
    <xf numFmtId="166" fontId="0" fillId="0" borderId="0" xfId="20" applyNumberFormat="1" applyFill="1" applyBorder="1" applyAlignment="1" applyProtection="1">
      <alignment/>
      <protection hidden="1" locked="0"/>
    </xf>
    <xf numFmtId="44" fontId="0" fillId="0" borderId="0" xfId="0" applyNumberFormat="1" applyBorder="1" applyAlignment="1" applyProtection="1">
      <alignment/>
      <protection hidden="1"/>
    </xf>
    <xf numFmtId="171" fontId="0" fillId="0" borderId="0" xfId="0" applyNumberFormat="1" applyBorder="1" applyAlignment="1" applyProtection="1">
      <alignment/>
      <protection hidden="1"/>
    </xf>
    <xf numFmtId="44" fontId="0" fillId="0" borderId="0" xfId="20" applyBorder="1" applyAlignment="1" applyProtection="1">
      <alignment/>
      <protection hidden="1"/>
    </xf>
    <xf numFmtId="8" fontId="0" fillId="0" borderId="0" xfId="0" applyNumberFormat="1" applyBorder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I6" sqref="I6"/>
    </sheetView>
  </sheetViews>
  <sheetFormatPr defaultColWidth="11.421875" defaultRowHeight="12.75"/>
  <cols>
    <col min="1" max="1" width="20.7109375" style="17" bestFit="1" customWidth="1"/>
    <col min="2" max="2" width="12.28125" style="17" customWidth="1"/>
    <col min="3" max="3" width="12.57421875" style="17" customWidth="1"/>
    <col min="4" max="6" width="12.8515625" style="17" bestFit="1" customWidth="1"/>
    <col min="7" max="16384" width="11.421875" style="17" customWidth="1"/>
  </cols>
  <sheetData>
    <row r="1" spans="1:6" ht="18.75" thickBot="1">
      <c r="A1" s="51" t="s">
        <v>10</v>
      </c>
      <c r="B1" s="52"/>
      <c r="C1" s="52"/>
      <c r="D1" s="52"/>
      <c r="E1" s="52"/>
      <c r="F1" s="53"/>
    </row>
    <row r="2" spans="1:5" ht="13.5" thickBot="1">
      <c r="A2" s="40"/>
      <c r="B2" s="41" t="b">
        <v>1</v>
      </c>
      <c r="C2" s="41" t="b">
        <v>1</v>
      </c>
      <c r="D2" s="41" t="b">
        <v>1</v>
      </c>
      <c r="E2" s="42" t="b">
        <v>1</v>
      </c>
    </row>
    <row r="3" spans="1:7" ht="12.75">
      <c r="A3" s="43"/>
      <c r="B3" s="18" t="str">
        <f>IF(B2=TRUE,"Produkt 1","")</f>
        <v>Produkt 1</v>
      </c>
      <c r="C3" s="18" t="str">
        <f>IF(C2=TRUE,"Produkt 2","")</f>
        <v>Produkt 2</v>
      </c>
      <c r="D3" s="18" t="str">
        <f>IF(D2=TRUE,"Produkt 3","")</f>
        <v>Produkt 3</v>
      </c>
      <c r="E3" s="19" t="str">
        <f>IF(E2=TRUE,"Produkt 4","")</f>
        <v>Produkt 4</v>
      </c>
      <c r="F3" s="20"/>
      <c r="G3" s="60"/>
    </row>
    <row r="4" spans="1:7" ht="17.25" customHeight="1">
      <c r="A4" s="38" t="s">
        <v>11</v>
      </c>
      <c r="B4" s="34"/>
      <c r="C4" s="34"/>
      <c r="D4" s="34"/>
      <c r="E4" s="35"/>
      <c r="F4" s="20"/>
      <c r="G4" s="60"/>
    </row>
    <row r="5" spans="1:7" ht="12.75">
      <c r="A5" s="38" t="s">
        <v>0</v>
      </c>
      <c r="B5" s="36">
        <v>2000</v>
      </c>
      <c r="C5" s="36">
        <v>4500</v>
      </c>
      <c r="D5" s="36">
        <v>6000</v>
      </c>
      <c r="E5" s="37">
        <v>8500</v>
      </c>
      <c r="F5" s="21"/>
      <c r="G5" s="61"/>
    </row>
    <row r="6" spans="1:7" ht="17.25" customHeight="1">
      <c r="A6" s="38" t="s">
        <v>12</v>
      </c>
      <c r="B6" s="32">
        <v>200</v>
      </c>
      <c r="C6" s="32">
        <v>190</v>
      </c>
      <c r="D6" s="32">
        <v>420</v>
      </c>
      <c r="E6" s="33">
        <v>129</v>
      </c>
      <c r="F6" s="21"/>
      <c r="G6" s="60"/>
    </row>
    <row r="7" spans="1:7" ht="15.75">
      <c r="A7" s="38" t="s">
        <v>13</v>
      </c>
      <c r="B7" s="22">
        <f>B6/20</f>
        <v>10</v>
      </c>
      <c r="C7" s="22">
        <f>C6/20</f>
        <v>9.5</v>
      </c>
      <c r="D7" s="22">
        <f>D6/20</f>
        <v>21</v>
      </c>
      <c r="E7" s="23">
        <f>E6/20</f>
        <v>6.45</v>
      </c>
      <c r="F7" s="20"/>
      <c r="G7" s="62"/>
    </row>
    <row r="8" spans="1:7" ht="15.75">
      <c r="A8" s="38" t="s">
        <v>15</v>
      </c>
      <c r="B8" s="27">
        <v>10000</v>
      </c>
      <c r="C8" s="27">
        <v>25000</v>
      </c>
      <c r="D8" s="27">
        <v>50000</v>
      </c>
      <c r="E8" s="28">
        <v>95000</v>
      </c>
      <c r="F8" s="20"/>
      <c r="G8" s="63"/>
    </row>
    <row r="9" spans="1:7" ht="12.75">
      <c r="A9" s="38" t="s">
        <v>1</v>
      </c>
      <c r="B9" s="22">
        <v>18</v>
      </c>
      <c r="C9" s="22">
        <v>9</v>
      </c>
      <c r="D9" s="22">
        <v>35</v>
      </c>
      <c r="E9" s="23">
        <v>26</v>
      </c>
      <c r="F9" s="24"/>
      <c r="G9" s="64"/>
    </row>
    <row r="10" spans="1:7" ht="19.5" customHeight="1">
      <c r="A10" s="38"/>
      <c r="B10" s="34">
        <v>100</v>
      </c>
      <c r="C10" s="34">
        <v>100</v>
      </c>
      <c r="D10" s="34">
        <v>100</v>
      </c>
      <c r="E10" s="35">
        <v>100</v>
      </c>
      <c r="F10" s="20"/>
      <c r="G10" s="60"/>
    </row>
    <row r="11" spans="1:7" ht="12.75">
      <c r="A11" s="38" t="s">
        <v>8</v>
      </c>
      <c r="B11" s="25">
        <f>IF(B3="","",(B10-100)/100)</f>
        <v>0</v>
      </c>
      <c r="C11" s="25">
        <f>IF(C3="","",(C10-100)/100)</f>
        <v>0</v>
      </c>
      <c r="D11" s="25">
        <f>IF(D3="","",(D10-100)/100)</f>
        <v>0</v>
      </c>
      <c r="E11" s="26">
        <f>IF(E3="","",(E10-100)/100)</f>
        <v>0</v>
      </c>
      <c r="F11" s="20"/>
      <c r="G11" s="60"/>
    </row>
    <row r="12" spans="1:7" ht="12.75">
      <c r="A12" s="38" t="s">
        <v>9</v>
      </c>
      <c r="B12" s="27">
        <f>IF(B3="","",B9*(1+B11))</f>
        <v>18</v>
      </c>
      <c r="C12" s="27">
        <f>IF(C3="","",C9*(1+C11))</f>
        <v>9</v>
      </c>
      <c r="D12" s="27">
        <f>IF(D3="","",D9*(1+D11))</f>
        <v>35</v>
      </c>
      <c r="E12" s="28">
        <f>IF(E3="","",E9*(1+E11))</f>
        <v>26</v>
      </c>
      <c r="F12" s="20"/>
      <c r="G12" s="60"/>
    </row>
    <row r="13" spans="1:7" ht="12.75">
      <c r="A13" s="38" t="s">
        <v>2</v>
      </c>
      <c r="B13" s="27">
        <f>IF(B3="","",B12*B5)</f>
        <v>36000</v>
      </c>
      <c r="C13" s="27">
        <f>IF(C3="","",C12*C5)</f>
        <v>40500</v>
      </c>
      <c r="D13" s="27">
        <f>IF(D3="","",D12*D5)</f>
        <v>210000</v>
      </c>
      <c r="E13" s="28">
        <f>IF(E3="","",E12*E5)</f>
        <v>221000</v>
      </c>
      <c r="F13" s="24">
        <f>SUM(B13:E13)</f>
        <v>507500</v>
      </c>
      <c r="G13" s="60"/>
    </row>
    <row r="14" spans="1:7" ht="15.75">
      <c r="A14" s="38" t="s">
        <v>14</v>
      </c>
      <c r="B14" s="27">
        <f>IF(B3="","",B5*B7)</f>
        <v>20000</v>
      </c>
      <c r="C14" s="27">
        <f>IF(C3="","",C5*C7)</f>
        <v>42750</v>
      </c>
      <c r="D14" s="27">
        <f>IF(D3="","",D5*D7)</f>
        <v>126000</v>
      </c>
      <c r="E14" s="28">
        <f>IF(E3="","",E5*E7)</f>
        <v>54825</v>
      </c>
      <c r="F14" s="24">
        <f>SUM(B14:E14)</f>
        <v>243575</v>
      </c>
      <c r="G14" s="60"/>
    </row>
    <row r="15" spans="1:7" ht="12.75">
      <c r="A15" s="38" t="s">
        <v>3</v>
      </c>
      <c r="B15" s="27">
        <f>IF(B3="","",B12-B7)</f>
        <v>8</v>
      </c>
      <c r="C15" s="27">
        <f>IF(C3="","",C12-C7)</f>
        <v>-0.5</v>
      </c>
      <c r="D15" s="27">
        <f>IF(D3="","",D12-D7)</f>
        <v>14</v>
      </c>
      <c r="E15" s="28">
        <f>IF(E3="","",E12-E7)</f>
        <v>19.55</v>
      </c>
      <c r="F15" s="20"/>
      <c r="G15" s="62"/>
    </row>
    <row r="16" spans="1:7" ht="12.75">
      <c r="A16" s="38" t="s">
        <v>4</v>
      </c>
      <c r="B16" s="45">
        <f>IF(B3="","",B15/B9)</f>
        <v>0.4444444444444444</v>
      </c>
      <c r="C16" s="45">
        <f>IF(C3="","",C15/C9)</f>
        <v>-0.05555555555555555</v>
      </c>
      <c r="D16" s="45">
        <f>IF(D3="","",D15/D9)</f>
        <v>0.4</v>
      </c>
      <c r="E16" s="46">
        <f>IF(E3="","",E15/E9)</f>
        <v>0.7519230769230769</v>
      </c>
      <c r="F16" s="20"/>
      <c r="G16" s="60"/>
    </row>
    <row r="17" spans="1:7" ht="15.75">
      <c r="A17" s="38" t="s">
        <v>5</v>
      </c>
      <c r="B17" s="29">
        <f>IF(B3="","",RANK(B16,$B$16:$E$16))</f>
        <v>2</v>
      </c>
      <c r="C17" s="29">
        <f>IF(C3="","",RANK(C16,$B$16:$E$16))</f>
        <v>4</v>
      </c>
      <c r="D17" s="29">
        <f>IF(D3="","",RANK(D16,$B$16:$E$16))</f>
        <v>3</v>
      </c>
      <c r="E17" s="30">
        <f>IF(E3="","",RANK(E16,$B$16:$E$16))</f>
        <v>1</v>
      </c>
      <c r="F17" s="20"/>
      <c r="G17" s="60"/>
    </row>
    <row r="18" spans="1:7" ht="12.75">
      <c r="A18" s="38" t="s">
        <v>6</v>
      </c>
      <c r="B18" s="27">
        <f>IF(B3="","",B13-B14)</f>
        <v>16000</v>
      </c>
      <c r="C18" s="27">
        <f>IF(C3="","",C13-C14)</f>
        <v>-2250</v>
      </c>
      <c r="D18" s="27">
        <f>IF(D3="","",D13-D14)</f>
        <v>84000</v>
      </c>
      <c r="E18" s="28">
        <f>IF(E3="","",E13-E14)</f>
        <v>166175</v>
      </c>
      <c r="F18" s="24">
        <f>SUM(B18:E18)</f>
        <v>263925</v>
      </c>
      <c r="G18" s="64"/>
    </row>
    <row r="19" spans="1:7" ht="12.75">
      <c r="A19" s="38" t="s">
        <v>16</v>
      </c>
      <c r="B19" s="47">
        <f>IF(B3="","",B8/B15)</f>
        <v>1250</v>
      </c>
      <c r="C19" s="47">
        <f>IF(C3="","",C8/C15)</f>
        <v>-50000</v>
      </c>
      <c r="D19" s="47">
        <f>IF(D3="","",D8/D15)</f>
        <v>3571.4285714285716</v>
      </c>
      <c r="E19" s="48">
        <f>IF(E3="","",E8/E15)</f>
        <v>4859.335038363171</v>
      </c>
      <c r="F19" s="24"/>
      <c r="G19" s="60"/>
    </row>
    <row r="20" spans="1:7" ht="12.75">
      <c r="A20" s="38" t="s">
        <v>17</v>
      </c>
      <c r="B20" s="22">
        <f>IF(B3="","",B7)</f>
        <v>10</v>
      </c>
      <c r="C20" s="22">
        <f>IF(C3="","",C7)</f>
        <v>9.5</v>
      </c>
      <c r="D20" s="22">
        <f>IF(D3="","",D7)</f>
        <v>21</v>
      </c>
      <c r="E20" s="23">
        <f>IF(E3="","",E7)</f>
        <v>6.45</v>
      </c>
      <c r="F20" s="24"/>
      <c r="G20" s="60"/>
    </row>
    <row r="21" spans="1:7" ht="12.75">
      <c r="A21" s="38" t="s">
        <v>18</v>
      </c>
      <c r="B21" s="22">
        <f>IF(B3="","",B20+(B8/B5))</f>
        <v>15</v>
      </c>
      <c r="C21" s="22">
        <f>IF(C3="","",C20+(C8/C5))</f>
        <v>15.055555555555555</v>
      </c>
      <c r="D21" s="22">
        <f>IF(D3="","",D20+(D8/D5))</f>
        <v>29.333333333333336</v>
      </c>
      <c r="E21" s="23">
        <f>IF(E3="","",E20+(E8/E5))</f>
        <v>17.626470588235293</v>
      </c>
      <c r="F21" s="24"/>
      <c r="G21" s="60"/>
    </row>
    <row r="22" spans="1:7" ht="17.25" thickBot="1">
      <c r="A22" s="38" t="s">
        <v>15</v>
      </c>
      <c r="B22" s="54">
        <f>SUM(B8:E8)</f>
        <v>180000</v>
      </c>
      <c r="C22" s="54">
        <v>30000</v>
      </c>
      <c r="D22" s="54"/>
      <c r="E22" s="55"/>
      <c r="F22" s="39"/>
      <c r="G22" s="60"/>
    </row>
    <row r="23" spans="1:7" ht="16.5" thickBot="1">
      <c r="A23" s="44" t="s">
        <v>7</v>
      </c>
      <c r="B23" s="54">
        <f>F18-B22</f>
        <v>83925</v>
      </c>
      <c r="C23" s="54"/>
      <c r="D23" s="54"/>
      <c r="E23" s="55"/>
      <c r="F23" s="31"/>
      <c r="G23" s="65"/>
    </row>
    <row r="25" ht="12.75">
      <c r="A25" s="17" t="s">
        <v>19</v>
      </c>
    </row>
    <row r="26" spans="1:5" ht="12.75">
      <c r="A26" s="17" t="s">
        <v>20</v>
      </c>
      <c r="B26" s="49">
        <f>$B$23/B5</f>
        <v>41.9625</v>
      </c>
      <c r="C26" s="49">
        <f>$B$23/C5</f>
        <v>18.65</v>
      </c>
      <c r="D26" s="49">
        <f>$B$23/D5</f>
        <v>13.9875</v>
      </c>
      <c r="E26" s="49">
        <f>$B$23/E5</f>
        <v>9.873529411764705</v>
      </c>
    </row>
    <row r="27" spans="1:5" ht="12.75">
      <c r="A27" s="17" t="s">
        <v>21</v>
      </c>
      <c r="B27" s="50">
        <f>B9-B26</f>
        <v>-23.9625</v>
      </c>
      <c r="C27" s="50">
        <f>C9-C26</f>
        <v>-9.649999999999999</v>
      </c>
      <c r="D27" s="50">
        <f>D9-D26</f>
        <v>21.0125</v>
      </c>
      <c r="E27" s="50">
        <f>E9-E26</f>
        <v>16.126470588235293</v>
      </c>
    </row>
  </sheetData>
  <sheetProtection/>
  <mergeCells count="3">
    <mergeCell ref="B22:E22"/>
    <mergeCell ref="A1:F1"/>
    <mergeCell ref="B23:E23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G5" sqref="G5"/>
    </sheetView>
  </sheetViews>
  <sheetFormatPr defaultColWidth="11.421875" defaultRowHeight="12.75"/>
  <cols>
    <col min="1" max="1" width="20.7109375" style="0" bestFit="1" customWidth="1"/>
    <col min="2" max="2" width="12.28125" style="0" customWidth="1"/>
    <col min="3" max="3" width="12.57421875" style="0" customWidth="1"/>
    <col min="4" max="6" width="12.8515625" style="0" bestFit="1" customWidth="1"/>
  </cols>
  <sheetData>
    <row r="1" spans="1:6" ht="18.75" thickBot="1">
      <c r="A1" s="57" t="s">
        <v>10</v>
      </c>
      <c r="B1" s="58"/>
      <c r="C1" s="58"/>
      <c r="D1" s="58"/>
      <c r="E1" s="58"/>
      <c r="F1" s="59"/>
    </row>
    <row r="2" spans="2:5" ht="13.5" thickBot="1">
      <c r="B2" s="1" t="b">
        <v>1</v>
      </c>
      <c r="C2" s="1" t="b">
        <v>1</v>
      </c>
      <c r="D2" s="1" t="b">
        <v>1</v>
      </c>
      <c r="E2" s="1" t="b">
        <v>1</v>
      </c>
    </row>
    <row r="3" spans="1:6" ht="12.75">
      <c r="A3" s="2"/>
      <c r="B3" s="5"/>
      <c r="C3" s="5"/>
      <c r="D3" s="5"/>
      <c r="E3" s="5"/>
      <c r="F3" s="6"/>
    </row>
    <row r="4" spans="1:6" ht="17.25" customHeight="1">
      <c r="A4" s="3" t="s">
        <v>11</v>
      </c>
      <c r="B4" s="7"/>
      <c r="C4" s="7"/>
      <c r="D4" s="7"/>
      <c r="E4" s="7"/>
      <c r="F4" s="6"/>
    </row>
    <row r="5" spans="1:6" ht="12.75">
      <c r="A5" s="3" t="s">
        <v>0</v>
      </c>
      <c r="B5" s="8"/>
      <c r="C5" s="8"/>
      <c r="D5" s="8"/>
      <c r="E5" s="8"/>
      <c r="F5" s="9"/>
    </row>
    <row r="6" spans="1:6" ht="17.25" customHeight="1">
      <c r="A6" s="3" t="s">
        <v>12</v>
      </c>
      <c r="B6" s="8"/>
      <c r="C6" s="8"/>
      <c r="D6" s="8"/>
      <c r="E6" s="8"/>
      <c r="F6" s="9"/>
    </row>
    <row r="7" spans="1:6" ht="15.75">
      <c r="A7" s="3" t="s">
        <v>13</v>
      </c>
      <c r="B7" s="10"/>
      <c r="C7" s="10"/>
      <c r="D7" s="10"/>
      <c r="E7" s="10"/>
      <c r="F7" s="6"/>
    </row>
    <row r="8" spans="1:6" ht="12.75">
      <c r="A8" s="3" t="s">
        <v>1</v>
      </c>
      <c r="B8" s="10"/>
      <c r="C8" s="10"/>
      <c r="D8" s="10"/>
      <c r="E8" s="10"/>
      <c r="F8" s="11"/>
    </row>
    <row r="9" spans="1:6" ht="19.5" customHeight="1">
      <c r="A9" s="3"/>
      <c r="B9" s="7"/>
      <c r="C9" s="7"/>
      <c r="D9" s="7"/>
      <c r="E9" s="7"/>
      <c r="F9" s="6"/>
    </row>
    <row r="10" spans="1:6" ht="12.75">
      <c r="A10" s="3" t="s">
        <v>8</v>
      </c>
      <c r="B10" s="12"/>
      <c r="C10" s="12"/>
      <c r="D10" s="12"/>
      <c r="E10" s="12"/>
      <c r="F10" s="6"/>
    </row>
    <row r="11" spans="1:6" ht="12.75">
      <c r="A11" s="3" t="s">
        <v>9</v>
      </c>
      <c r="B11" s="13"/>
      <c r="C11" s="13"/>
      <c r="D11" s="13"/>
      <c r="E11" s="13"/>
      <c r="F11" s="6"/>
    </row>
    <row r="12" spans="1:6" ht="12.75">
      <c r="A12" s="3" t="s">
        <v>2</v>
      </c>
      <c r="B12" s="13"/>
      <c r="C12" s="13"/>
      <c r="D12" s="13"/>
      <c r="E12" s="13"/>
      <c r="F12" s="11"/>
    </row>
    <row r="13" spans="1:6" ht="15.75">
      <c r="A13" s="3" t="s">
        <v>14</v>
      </c>
      <c r="B13" s="13"/>
      <c r="C13" s="13"/>
      <c r="D13" s="13"/>
      <c r="E13" s="13"/>
      <c r="F13" s="11"/>
    </row>
    <row r="14" spans="1:6" ht="12.75">
      <c r="A14" s="3" t="s">
        <v>3</v>
      </c>
      <c r="B14" s="13"/>
      <c r="C14" s="13"/>
      <c r="D14" s="13"/>
      <c r="E14" s="13"/>
      <c r="F14" s="6"/>
    </row>
    <row r="15" spans="1:6" ht="12.75">
      <c r="A15" s="3" t="s">
        <v>4</v>
      </c>
      <c r="B15" s="14"/>
      <c r="C15" s="14"/>
      <c r="D15" s="14"/>
      <c r="E15" s="14"/>
      <c r="F15" s="6"/>
    </row>
    <row r="16" spans="1:6" ht="15.75">
      <c r="A16" s="3" t="s">
        <v>5</v>
      </c>
      <c r="B16" s="15"/>
      <c r="C16" s="15"/>
      <c r="D16" s="15"/>
      <c r="E16" s="15"/>
      <c r="F16" s="6"/>
    </row>
    <row r="17" spans="1:6" ht="12.75">
      <c r="A17" s="3" t="s">
        <v>6</v>
      </c>
      <c r="B17" s="13"/>
      <c r="C17" s="13"/>
      <c r="D17" s="13"/>
      <c r="E17" s="13"/>
      <c r="F17" s="11"/>
    </row>
    <row r="18" spans="1:6" ht="22.5" customHeight="1">
      <c r="A18" s="3" t="s">
        <v>15</v>
      </c>
      <c r="B18" s="56"/>
      <c r="C18" s="56"/>
      <c r="D18" s="56"/>
      <c r="E18" s="56"/>
      <c r="F18" s="16"/>
    </row>
    <row r="19" spans="1:6" ht="16.5" thickBot="1">
      <c r="A19" s="4" t="s">
        <v>7</v>
      </c>
      <c r="B19" s="56"/>
      <c r="C19" s="56"/>
      <c r="D19" s="56"/>
      <c r="E19" s="56"/>
      <c r="F19" s="10"/>
    </row>
  </sheetData>
  <mergeCells count="3">
    <mergeCell ref="B18:E18"/>
    <mergeCell ref="A1:F1"/>
    <mergeCell ref="B19:E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dirscorp.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dcterms:created xsi:type="dcterms:W3CDTF">2006-12-03T11:21:57Z</dcterms:created>
  <dcterms:modified xsi:type="dcterms:W3CDTF">2006-12-12T20:59:23Z</dcterms:modified>
  <cp:category/>
  <cp:version/>
  <cp:contentType/>
  <cp:contentStatus/>
</cp:coreProperties>
</file>