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7560" activeTab="0"/>
  </bookViews>
  <sheets>
    <sheet name="Eingabe" sheetId="1" r:id="rId1"/>
    <sheet name="Ausgabe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<sst xmlns="http://schemas.openxmlformats.org/spreadsheetml/2006/main" count="52" uniqueCount="44">
  <si>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Istkosten gesamt</t>
  </si>
  <si>
    <t>Normalkosten</t>
  </si>
  <si>
    <t>Kostanabweichugnen
Kostenüberdeckung (+)
Kostenunterdeckung(-)</t>
  </si>
  <si>
    <t>%</t>
  </si>
  <si>
    <t>Beträge</t>
  </si>
  <si>
    <t>+ MGK</t>
  </si>
  <si>
    <t>+ FGK</t>
  </si>
  <si>
    <t>+ ABUE</t>
  </si>
  <si>
    <t>- EBUE</t>
  </si>
  <si>
    <t>+ ABFE</t>
  </si>
  <si>
    <t>- EBFE</t>
  </si>
  <si>
    <t>+ VwGK</t>
  </si>
  <si>
    <t>+ VtGK</t>
  </si>
  <si>
    <t>Fertigungsmaterial</t>
  </si>
  <si>
    <t>= Materialkosten</t>
  </si>
  <si>
    <t>Fertigungslöhne</t>
  </si>
  <si>
    <t>= Fertigungskosten</t>
  </si>
  <si>
    <t>Herstellkosten Fertigung</t>
  </si>
  <si>
    <t>Herstellkosten / Umsatz</t>
  </si>
  <si>
    <t>= Selbstkosten des Umsatzes</t>
  </si>
  <si>
    <t>Umsatzerlöse</t>
  </si>
  <si>
    <t>Betriebsergebnis</t>
  </si>
  <si>
    <t>Umsatzergebnis</t>
  </si>
  <si>
    <t>Kostenüberdeckung</t>
  </si>
  <si>
    <t>Verrechnungsergebnis</t>
  </si>
  <si>
    <t>Kostenunterdeckung</t>
  </si>
  <si>
    <t>Herstellkosten Rechn.per.</t>
  </si>
  <si>
    <t>Sondereinzelkosten Vertrieb</t>
  </si>
  <si>
    <t>Normalkostenrechnung</t>
  </si>
  <si>
    <t>Sondereinzelkosten Fertigung</t>
  </si>
  <si>
    <t>Materialgemeinkosten</t>
  </si>
  <si>
    <t>Fertigungsgemeinkosten</t>
  </si>
  <si>
    <t>AB Unfertige Erzeugnisse</t>
  </si>
  <si>
    <t>EB unfertige Erzeugnisse</t>
  </si>
  <si>
    <t>AB Fertige Erzeugnisse</t>
  </si>
  <si>
    <t>EB Fertige Erzeugnisse</t>
  </si>
  <si>
    <t>Verwaltungsgemeinkosten</t>
  </si>
  <si>
    <t>Vertriebsgemeinkosten</t>
  </si>
  <si>
    <t>Sonderzeinzelkosten Vertrieb</t>
  </si>
  <si>
    <t>Betrag</t>
  </si>
  <si>
    <t>Zuschlag</t>
  </si>
  <si>
    <t>Istkosten</t>
  </si>
  <si>
    <t>Eingabebereich Normalkostenrechnung</t>
  </si>
  <si>
    <t>Sonderkosten Fertigung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</si>
</sst>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#,##0.00\ [$€-1];[Red]\-#,##0.00\ [$€-1]"/>
    <numFmt numFmtId="167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b/>
      <i/>
      <sz val="10"/>
      <name val="Abadi MT Condensed Light"/>
      <family val="2"/>
    </font>
    <font>
      <b/>
      <i/>
      <sz val="9"/>
      <name val="Abadi MT Condensed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3" xfId="0" applyFont="1" applyFill="1" applyBorder="1" applyAlignment="1" quotePrefix="1">
      <alignment/>
    </xf>
    <xf numFmtId="0" fontId="0" fillId="2" borderId="7" xfId="0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8" xfId="0" applyFont="1" applyFill="1" applyBorder="1" applyAlignment="1" quotePrefix="1">
      <alignment/>
    </xf>
    <xf numFmtId="0" fontId="4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3" xfId="0" applyFont="1" applyFill="1" applyBorder="1" applyAlignment="1" quotePrefix="1">
      <alignment/>
    </xf>
    <xf numFmtId="0" fontId="0" fillId="2" borderId="3" xfId="0" applyFont="1" applyFill="1" applyBorder="1" applyAlignment="1">
      <alignment/>
    </xf>
    <xf numFmtId="0" fontId="0" fillId="2" borderId="15" xfId="0" applyFont="1" applyFill="1" applyBorder="1" applyAlignment="1" quotePrefix="1">
      <alignment/>
    </xf>
    <xf numFmtId="0" fontId="0" fillId="0" borderId="0" xfId="0" applyFont="1" applyAlignment="1">
      <alignment/>
    </xf>
    <xf numFmtId="0" fontId="7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/>
    </xf>
    <xf numFmtId="10" fontId="0" fillId="2" borderId="4" xfId="0" applyNumberFormat="1" applyFill="1" applyBorder="1" applyAlignment="1">
      <alignment/>
    </xf>
    <xf numFmtId="166" fontId="0" fillId="3" borderId="10" xfId="18" applyNumberFormat="1" applyFill="1" applyBorder="1" applyAlignment="1">
      <alignment/>
    </xf>
    <xf numFmtId="166" fontId="0" fillId="3" borderId="2" xfId="18" applyNumberFormat="1" applyFill="1" applyBorder="1" applyAlignment="1">
      <alignment/>
    </xf>
    <xf numFmtId="166" fontId="0" fillId="3" borderId="11" xfId="18" applyNumberFormat="1" applyFill="1" applyBorder="1" applyAlignment="1">
      <alignment/>
    </xf>
    <xf numFmtId="166" fontId="0" fillId="3" borderId="18" xfId="18" applyNumberFormat="1" applyFill="1" applyBorder="1" applyAlignment="1">
      <alignment/>
    </xf>
    <xf numFmtId="0" fontId="0" fillId="2" borderId="8" xfId="0" applyFont="1" applyFill="1" applyBorder="1" applyAlignment="1">
      <alignment/>
    </xf>
    <xf numFmtId="164" fontId="1" fillId="0" borderId="0" xfId="18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164" fontId="0" fillId="4" borderId="1" xfId="18" applyFill="1" applyBorder="1" applyAlignment="1">
      <alignment/>
    </xf>
    <xf numFmtId="164" fontId="0" fillId="4" borderId="1" xfId="18" applyFont="1" applyFill="1" applyBorder="1" applyAlignment="1">
      <alignment/>
    </xf>
    <xf numFmtId="0" fontId="0" fillId="4" borderId="1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/>
    </xf>
    <xf numFmtId="164" fontId="0" fillId="4" borderId="7" xfId="18" applyFill="1" applyBorder="1" applyAlignment="1">
      <alignment/>
    </xf>
    <xf numFmtId="164" fontId="0" fillId="2" borderId="7" xfId="18" applyFill="1" applyBorder="1" applyAlignment="1">
      <alignment/>
    </xf>
    <xf numFmtId="164" fontId="0" fillId="2" borderId="6" xfId="18" applyFill="1" applyBorder="1" applyAlignment="1">
      <alignment/>
    </xf>
    <xf numFmtId="164" fontId="0" fillId="3" borderId="7" xfId="18" applyFill="1" applyBorder="1" applyAlignment="1">
      <alignment/>
    </xf>
    <xf numFmtId="164" fontId="0" fillId="3" borderId="6" xfId="18" applyFill="1" applyBorder="1" applyAlignment="1">
      <alignment/>
    </xf>
    <xf numFmtId="164" fontId="0" fillId="3" borderId="12" xfId="18" applyFill="1" applyBorder="1" applyAlignment="1">
      <alignment/>
    </xf>
    <xf numFmtId="164" fontId="0" fillId="3" borderId="1" xfId="18" applyFill="1" applyBorder="1" applyAlignment="1">
      <alignment/>
    </xf>
    <xf numFmtId="164" fontId="2" fillId="3" borderId="1" xfId="18" applyFont="1" applyFill="1" applyBorder="1" applyAlignment="1">
      <alignment/>
    </xf>
    <xf numFmtId="164" fontId="1" fillId="3" borderId="7" xfId="18" applyFont="1" applyFill="1" applyBorder="1" applyAlignment="1">
      <alignment/>
    </xf>
    <xf numFmtId="164" fontId="0" fillId="3" borderId="5" xfId="18" applyFill="1" applyBorder="1" applyAlignment="1">
      <alignment/>
    </xf>
    <xf numFmtId="164" fontId="1" fillId="3" borderId="1" xfId="18" applyFont="1" applyFill="1" applyBorder="1" applyAlignment="1">
      <alignment/>
    </xf>
    <xf numFmtId="164" fontId="0" fillId="3" borderId="4" xfId="18" applyFill="1" applyBorder="1" applyAlignment="1">
      <alignment/>
    </xf>
    <xf numFmtId="164" fontId="0" fillId="3" borderId="19" xfId="18" applyFill="1" applyBorder="1" applyAlignment="1">
      <alignment/>
    </xf>
    <xf numFmtId="164" fontId="2" fillId="3" borderId="1" xfId="18" applyFont="1" applyFill="1" applyBorder="1" applyAlignment="1">
      <alignment/>
    </xf>
    <xf numFmtId="164" fontId="0" fillId="3" borderId="4" xfId="18" applyFill="1" applyBorder="1" applyAlignment="1">
      <alignment/>
    </xf>
    <xf numFmtId="164" fontId="0" fillId="3" borderId="1" xfId="18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66" fontId="1" fillId="2" borderId="20" xfId="18" applyNumberFormat="1" applyFont="1" applyFill="1" applyBorder="1" applyAlignment="1">
      <alignment horizontal="center"/>
    </xf>
    <xf numFmtId="164" fontId="1" fillId="2" borderId="4" xfId="18" applyFont="1" applyFill="1" applyBorder="1" applyAlignment="1">
      <alignment horizontal="center"/>
    </xf>
    <xf numFmtId="164" fontId="0" fillId="3" borderId="21" xfId="18" applyFill="1" applyBorder="1" applyAlignment="1">
      <alignment/>
    </xf>
    <xf numFmtId="164" fontId="0" fillId="3" borderId="22" xfId="18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64" fontId="0" fillId="3" borderId="23" xfId="18" applyFill="1" applyBorder="1" applyAlignment="1">
      <alignment/>
    </xf>
    <xf numFmtId="9" fontId="0" fillId="4" borderId="2" xfId="20" applyFill="1" applyBorder="1" applyAlignment="1">
      <alignment/>
    </xf>
    <xf numFmtId="167" fontId="0" fillId="4" borderId="2" xfId="20" applyNumberForma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6" sqref="G6"/>
    </sheetView>
  </sheetViews>
  <sheetFormatPr defaultColWidth="11.421875" defaultRowHeight="12.75"/>
  <cols>
    <col min="1" max="1" width="29.28125" style="0" customWidth="1"/>
    <col min="2" max="2" width="14.421875" style="0" bestFit="1" customWidth="1"/>
    <col min="3" max="3" width="13.7109375" style="0" customWidth="1"/>
    <col min="4" max="4" width="14.421875" style="0" bestFit="1" customWidth="1"/>
    <col min="5" max="5" width="12.8515625" style="0" customWidth="1"/>
  </cols>
  <sheetData>
    <row r="1" spans="1:5" ht="12.75">
      <c r="A1" s="82"/>
      <c r="B1" s="82"/>
      <c r="C1" s="82"/>
      <c r="D1" s="82"/>
      <c r="E1" s="82"/>
    </row>
    <row r="2" spans="1:5" ht="20.25">
      <c r="A2" s="80" t="s">
        <v>42</v>
      </c>
      <c r="B2" s="80"/>
      <c r="C2" s="80"/>
      <c r="D2" s="80"/>
      <c r="E2" s="80"/>
    </row>
    <row r="3" spans="1:5" ht="13.5" thickBot="1">
      <c r="A3" s="82"/>
      <c r="B3" s="82"/>
      <c r="C3" s="82"/>
      <c r="D3" s="82"/>
      <c r="E3" s="82"/>
    </row>
    <row r="4" spans="1:5" ht="12.75">
      <c r="A4" s="45"/>
      <c r="B4" s="75" t="s">
        <v>41</v>
      </c>
      <c r="C4" s="75"/>
      <c r="D4" s="75" t="s">
        <v>1</v>
      </c>
      <c r="E4" s="76"/>
    </row>
    <row r="5" spans="1:5" ht="12.75">
      <c r="A5" s="3"/>
      <c r="B5" s="1" t="s">
        <v>39</v>
      </c>
      <c r="C5" s="1" t="s">
        <v>40</v>
      </c>
      <c r="D5" s="1" t="s">
        <v>39</v>
      </c>
      <c r="E5" s="2" t="s">
        <v>40</v>
      </c>
    </row>
    <row r="6" spans="1:5" ht="12.75">
      <c r="A6" s="28" t="s">
        <v>13</v>
      </c>
      <c r="B6" s="42">
        <v>124800</v>
      </c>
      <c r="C6" s="41"/>
      <c r="D6" s="42">
        <v>124800</v>
      </c>
      <c r="E6" s="46"/>
    </row>
    <row r="7" spans="1:5" ht="12.75">
      <c r="A7" s="28" t="s">
        <v>30</v>
      </c>
      <c r="B7" s="42">
        <v>17472</v>
      </c>
      <c r="C7" s="41"/>
      <c r="D7" s="42">
        <v>15600</v>
      </c>
      <c r="E7" s="74">
        <v>0.125</v>
      </c>
    </row>
    <row r="8" spans="1:5" ht="12.75">
      <c r="A8" s="28" t="s">
        <v>15</v>
      </c>
      <c r="B8" s="42">
        <v>157600</v>
      </c>
      <c r="C8" s="41"/>
      <c r="D8" s="42">
        <v>157600</v>
      </c>
      <c r="E8" s="46"/>
    </row>
    <row r="9" spans="1:5" ht="12.75">
      <c r="A9" s="28" t="s">
        <v>29</v>
      </c>
      <c r="B9" s="42"/>
      <c r="C9" s="41"/>
      <c r="D9" s="42"/>
      <c r="E9" s="46"/>
    </row>
    <row r="10" spans="1:5" ht="12.75">
      <c r="A10" s="28" t="s">
        <v>31</v>
      </c>
      <c r="B10" s="43">
        <v>264768</v>
      </c>
      <c r="C10" s="44"/>
      <c r="D10" s="43"/>
      <c r="E10" s="73">
        <v>1.7</v>
      </c>
    </row>
    <row r="11" spans="1:5" ht="12.75">
      <c r="A11" s="28" t="s">
        <v>32</v>
      </c>
      <c r="B11" s="42">
        <v>32785</v>
      </c>
      <c r="C11" s="41"/>
      <c r="D11" s="42">
        <v>32785</v>
      </c>
      <c r="E11" s="46"/>
    </row>
    <row r="12" spans="1:5" ht="12.75">
      <c r="A12" s="28" t="s">
        <v>33</v>
      </c>
      <c r="B12" s="42">
        <v>25667</v>
      </c>
      <c r="C12" s="41"/>
      <c r="D12" s="42">
        <v>25667</v>
      </c>
      <c r="E12" s="46"/>
    </row>
    <row r="13" spans="1:5" ht="12.75">
      <c r="A13" s="28" t="s">
        <v>34</v>
      </c>
      <c r="B13" s="42">
        <v>48650</v>
      </c>
      <c r="C13" s="41"/>
      <c r="D13" s="42">
        <v>48650</v>
      </c>
      <c r="E13" s="46"/>
    </row>
    <row r="14" spans="1:5" ht="12.75">
      <c r="A14" s="28" t="s">
        <v>35</v>
      </c>
      <c r="B14" s="42">
        <v>38608</v>
      </c>
      <c r="C14" s="41"/>
      <c r="D14" s="42">
        <v>38608</v>
      </c>
      <c r="E14" s="46"/>
    </row>
    <row r="15" spans="1:5" ht="12.75">
      <c r="A15" s="28" t="s">
        <v>36</v>
      </c>
      <c r="B15" s="42">
        <v>165813</v>
      </c>
      <c r="C15" s="44"/>
      <c r="D15" s="42"/>
      <c r="E15" s="73">
        <v>0.3</v>
      </c>
    </row>
    <row r="16" spans="1:5" ht="12.75">
      <c r="A16" s="28" t="s">
        <v>37</v>
      </c>
      <c r="B16" s="42">
        <v>119269</v>
      </c>
      <c r="C16" s="44"/>
      <c r="D16" s="42"/>
      <c r="E16" s="73">
        <v>0.2</v>
      </c>
    </row>
    <row r="17" spans="1:5" ht="12.75">
      <c r="A17" s="47" t="s">
        <v>38</v>
      </c>
      <c r="B17" s="42">
        <v>61270</v>
      </c>
      <c r="C17" s="41"/>
      <c r="D17" s="42">
        <v>61270</v>
      </c>
      <c r="E17" s="46"/>
    </row>
    <row r="18" spans="1:5" ht="13.5" thickBot="1">
      <c r="A18" s="38" t="s">
        <v>20</v>
      </c>
      <c r="B18" s="48">
        <v>1158220</v>
      </c>
      <c r="C18" s="18"/>
      <c r="D18" s="48">
        <v>1158220</v>
      </c>
      <c r="E18" s="16"/>
    </row>
    <row r="19" ht="12.75">
      <c r="B19" s="40"/>
    </row>
    <row r="20" ht="12.75">
      <c r="B20" s="40"/>
    </row>
    <row r="21" ht="12.75">
      <c r="B21" s="40"/>
    </row>
    <row r="22" ht="12.75">
      <c r="B22" s="39"/>
    </row>
  </sheetData>
  <mergeCells count="3">
    <mergeCell ref="B4:C4"/>
    <mergeCell ref="D4:E4"/>
    <mergeCell ref="A2:E2"/>
  </mergeCells>
  <conditionalFormatting sqref="C7">
    <cfRule type="cellIs" priority="1" dxfId="0" operator="notEqual" stopIfTrue="1">
      <formula>""""""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13" sqref="F13"/>
    </sheetView>
  </sheetViews>
  <sheetFormatPr defaultColWidth="11.421875" defaultRowHeight="12.75"/>
  <cols>
    <col min="1" max="1" width="27.421875" style="30" bestFit="1" customWidth="1"/>
    <col min="2" max="2" width="8.28125" style="0" bestFit="1" customWidth="1"/>
    <col min="3" max="3" width="20.7109375" style="0" customWidth="1"/>
    <col min="4" max="4" width="8.28125" style="0" bestFit="1" customWidth="1"/>
    <col min="5" max="5" width="20.7109375" style="0" customWidth="1"/>
    <col min="6" max="6" width="18.140625" style="0" customWidth="1"/>
  </cols>
  <sheetData>
    <row r="1" spans="1:6" ht="12.75">
      <c r="A1" s="83"/>
      <c r="B1" s="82"/>
      <c r="C1" s="82"/>
      <c r="D1" s="82"/>
      <c r="E1" s="82"/>
      <c r="F1" s="82"/>
    </row>
    <row r="2" spans="1:6" ht="20.25">
      <c r="A2" s="80" t="s">
        <v>28</v>
      </c>
      <c r="B2" s="80"/>
      <c r="C2" s="80"/>
      <c r="D2" s="80"/>
      <c r="E2" s="80"/>
      <c r="F2" s="80"/>
    </row>
    <row r="3" spans="1:6" ht="13.5" thickBot="1">
      <c r="A3" s="81"/>
      <c r="B3" s="82"/>
      <c r="C3" s="82"/>
      <c r="D3" s="82"/>
      <c r="E3" s="82"/>
      <c r="F3" s="82"/>
    </row>
    <row r="4" spans="1:6" ht="48">
      <c r="A4" s="77"/>
      <c r="B4" s="75" t="s">
        <v>0</v>
      </c>
      <c r="C4" s="75"/>
      <c r="D4" s="75" t="s">
        <v>1</v>
      </c>
      <c r="E4" s="75"/>
      <c r="F4" s="31" t="s">
        <v>2</v>
      </c>
    </row>
    <row r="5" spans="1:6" ht="12.75">
      <c r="A5" s="78"/>
      <c r="B5" s="5" t="s">
        <v>3</v>
      </c>
      <c r="C5" s="1" t="s">
        <v>4</v>
      </c>
      <c r="D5" s="5" t="s">
        <v>3</v>
      </c>
      <c r="E5" s="1" t="s">
        <v>4</v>
      </c>
      <c r="F5" s="2"/>
    </row>
    <row r="6" spans="1:6" ht="13.5" thickBot="1">
      <c r="A6" s="79"/>
      <c r="B6" s="4"/>
      <c r="C6" s="67"/>
      <c r="D6" s="4"/>
      <c r="E6" s="67"/>
      <c r="F6" s="66"/>
    </row>
    <row r="7" spans="1:6" ht="12.75">
      <c r="A7" s="26" t="s">
        <v>13</v>
      </c>
      <c r="B7" s="8"/>
      <c r="C7" s="69">
        <f>IF(Eingabe!B6="","",Eingabe!B6)</f>
        <v>124800</v>
      </c>
      <c r="D7" s="8"/>
      <c r="E7" s="72">
        <f>IF(Eingabe!D6="","",Eingabe!D6)</f>
        <v>124800</v>
      </c>
      <c r="F7" s="34">
        <f>IF(C7="",0,E7-C7)</f>
        <v>0</v>
      </c>
    </row>
    <row r="8" spans="1:6" ht="12.75">
      <c r="A8" s="27" t="s">
        <v>5</v>
      </c>
      <c r="B8" s="64">
        <f>IF(Eingabe!C7="",C8/C7,Eingabe!C7)</f>
        <v>0.14</v>
      </c>
      <c r="C8" s="60">
        <f>IF(Eingabe!B7="",B8*C7,Eingabe!B7)</f>
        <v>17472</v>
      </c>
      <c r="D8" s="64">
        <f>IF(Eingabe!E7="",E8/E7,Eingabe!E7)</f>
        <v>0.125</v>
      </c>
      <c r="E8" s="54">
        <f>IF(Eingabe!D7="",D8*E7,Eingabe!D7)</f>
        <v>15600</v>
      </c>
      <c r="F8" s="35">
        <f aca="true" t="shared" si="0" ref="F8:F24">IF(C8="",0,E8-C8)</f>
        <v>-1872</v>
      </c>
    </row>
    <row r="9" spans="1:6" ht="12.75">
      <c r="A9" s="9" t="s">
        <v>14</v>
      </c>
      <c r="B9" s="6"/>
      <c r="C9" s="61">
        <f>SUM(C7:C8)</f>
        <v>142272</v>
      </c>
      <c r="D9" s="6"/>
      <c r="E9" s="55">
        <f>SUM(E7:E8)</f>
        <v>140400</v>
      </c>
      <c r="F9" s="35">
        <f t="shared" si="0"/>
        <v>-1872</v>
      </c>
    </row>
    <row r="10" spans="1:6" ht="12.75">
      <c r="A10" s="28" t="s">
        <v>15</v>
      </c>
      <c r="B10" s="6"/>
      <c r="C10" s="62">
        <f>IF(Eingabe!B8="","",Eingabe!B8)</f>
        <v>157600</v>
      </c>
      <c r="D10" s="6"/>
      <c r="E10" s="54">
        <f>IF(Eingabe!D8="","",Eingabe!D8)</f>
        <v>157600</v>
      </c>
      <c r="F10" s="35">
        <f t="shared" si="0"/>
        <v>0</v>
      </c>
    </row>
    <row r="11" spans="1:6" ht="12.75">
      <c r="A11" s="27" t="s">
        <v>6</v>
      </c>
      <c r="B11" s="64">
        <f>IF(Eingabe!C10="",C11/C10,Eingabe!C10)</f>
        <v>1.68</v>
      </c>
      <c r="C11" s="62">
        <f>IF(Eingabe!B10="",B11*C10,Eingabe!B10)</f>
        <v>264768</v>
      </c>
      <c r="D11" s="65">
        <f>IF(Eingabe!E10="",E11/E10,Eingabe!E10)</f>
        <v>1.7</v>
      </c>
      <c r="E11" s="54">
        <f>IF(Eingabe!D10="",E10*D11,Eingabe!D10)</f>
        <v>267920</v>
      </c>
      <c r="F11" s="35">
        <f t="shared" si="0"/>
        <v>3152</v>
      </c>
    </row>
    <row r="12" spans="1:6" ht="12.75">
      <c r="A12" s="28" t="s">
        <v>43</v>
      </c>
      <c r="B12" s="70"/>
      <c r="C12" s="62">
        <f>IF(Eingabe!B9="","",Eingabe!B9)</f>
      </c>
      <c r="D12" s="71"/>
      <c r="E12" s="54">
        <f>IF(Eingabe!D10="","",Eingabe!D10)</f>
      </c>
      <c r="F12" s="35"/>
    </row>
    <row r="13" spans="1:6" ht="12.75">
      <c r="A13" s="9" t="s">
        <v>16</v>
      </c>
      <c r="B13" s="6"/>
      <c r="C13" s="61">
        <f>SUM(C10:C11)</f>
        <v>422368</v>
      </c>
      <c r="D13" s="6"/>
      <c r="E13" s="55">
        <f>E10+E11</f>
        <v>425520</v>
      </c>
      <c r="F13" s="35">
        <f t="shared" si="0"/>
        <v>3152</v>
      </c>
    </row>
    <row r="14" spans="1:6" ht="13.5" thickBot="1">
      <c r="A14" s="13" t="s">
        <v>26</v>
      </c>
      <c r="B14" s="10"/>
      <c r="C14" s="51">
        <f>C9+C13</f>
        <v>564640</v>
      </c>
      <c r="D14" s="10"/>
      <c r="E14" s="56">
        <f>E9+E13</f>
        <v>565920</v>
      </c>
      <c r="F14" s="36">
        <f t="shared" si="0"/>
        <v>1280</v>
      </c>
    </row>
    <row r="15" spans="1:6" ht="12.75">
      <c r="A15" s="29" t="s">
        <v>7</v>
      </c>
      <c r="B15" s="7"/>
      <c r="C15" s="68">
        <f>IF(Eingabe!B11="","",Eingabe!B11)</f>
        <v>32785</v>
      </c>
      <c r="D15" s="7"/>
      <c r="E15" s="57">
        <f>IF(Eingabe!D11="","",Eingabe!D11)</f>
        <v>32785</v>
      </c>
      <c r="F15" s="37">
        <f t="shared" si="0"/>
        <v>0</v>
      </c>
    </row>
    <row r="16" spans="1:6" ht="12.75">
      <c r="A16" s="27" t="s">
        <v>8</v>
      </c>
      <c r="B16" s="6"/>
      <c r="C16" s="62">
        <f>IF(Eingabe!B12="","",Eingabe!B12)</f>
        <v>25667</v>
      </c>
      <c r="D16" s="6"/>
      <c r="E16" s="57">
        <f>IF(Eingabe!D12="","",Eingabe!D12)</f>
        <v>25667</v>
      </c>
      <c r="F16" s="35">
        <f t="shared" si="0"/>
        <v>0</v>
      </c>
    </row>
    <row r="17" spans="1:6" ht="12.75">
      <c r="A17" s="11" t="s">
        <v>17</v>
      </c>
      <c r="B17" s="6"/>
      <c r="C17" s="63">
        <f>C14+C15-C16</f>
        <v>571758</v>
      </c>
      <c r="D17" s="6"/>
      <c r="E17" s="58">
        <f>E14+E15-E16</f>
        <v>573038</v>
      </c>
      <c r="F17" s="35">
        <f t="shared" si="0"/>
        <v>1280</v>
      </c>
    </row>
    <row r="18" spans="1:6" ht="12.75">
      <c r="A18" s="27" t="s">
        <v>9</v>
      </c>
      <c r="B18" s="6"/>
      <c r="C18" s="62">
        <f>IF(Eingabe!B13="","",Eingabe!B13)</f>
        <v>48650</v>
      </c>
      <c r="D18" s="6"/>
      <c r="E18" s="54">
        <f>IF(Eingabe!D13="","",Eingabe!D13)</f>
        <v>48650</v>
      </c>
      <c r="F18" s="35">
        <f t="shared" si="0"/>
        <v>0</v>
      </c>
    </row>
    <row r="19" spans="1:6" ht="12.75">
      <c r="A19" s="27" t="s">
        <v>10</v>
      </c>
      <c r="B19" s="6"/>
      <c r="C19" s="62">
        <f>IF(Eingabe!B14="","",Eingabe!B14)</f>
        <v>38608</v>
      </c>
      <c r="D19" s="6"/>
      <c r="E19" s="54">
        <f>IF(Eingabe!D14="","",Eingabe!D14)</f>
        <v>38608</v>
      </c>
      <c r="F19" s="35">
        <f t="shared" si="0"/>
        <v>0</v>
      </c>
    </row>
    <row r="20" spans="1:6" ht="12.75">
      <c r="A20" s="11" t="s">
        <v>18</v>
      </c>
      <c r="B20" s="6"/>
      <c r="C20" s="63">
        <f>C17+C18-C19</f>
        <v>581800</v>
      </c>
      <c r="D20" s="6"/>
      <c r="E20" s="58">
        <f>E17+E18-E19</f>
        <v>583080</v>
      </c>
      <c r="F20" s="35">
        <f t="shared" si="0"/>
        <v>1280</v>
      </c>
    </row>
    <row r="21" spans="1:6" ht="12.75">
      <c r="A21" s="27" t="s">
        <v>11</v>
      </c>
      <c r="B21" s="64">
        <f>IF(Eingabe!C15="",C21/C20,Eingabe!C15)</f>
        <v>0.285</v>
      </c>
      <c r="C21" s="62">
        <f>IF(Eingabe!B15="",C20*B21,Eingabe!B15)</f>
        <v>165813</v>
      </c>
      <c r="D21" s="64">
        <f>IF(Eingabe!E15="",E21/E20,Eingabe!E15)</f>
        <v>0.3</v>
      </c>
      <c r="E21" s="54">
        <f>IF(Eingabe!D15="",E20*D21,Eingabe!D15)</f>
        <v>174924</v>
      </c>
      <c r="F21" s="35">
        <f t="shared" si="0"/>
        <v>9111</v>
      </c>
    </row>
    <row r="22" spans="1:6" ht="12.75">
      <c r="A22" s="27" t="s">
        <v>12</v>
      </c>
      <c r="B22" s="64">
        <f>IF(Eingabe!C16="",C22/C20,Eingabe!C16)</f>
        <v>0.205</v>
      </c>
      <c r="C22" s="62">
        <f>IF(Eingabe!B16="",C20*B22,Eingabe!B16)</f>
        <v>119269</v>
      </c>
      <c r="D22" s="64">
        <f>IF(Eingabe!E16="",E22/E20,Eingabe!E16)</f>
        <v>0.2</v>
      </c>
      <c r="E22" s="54">
        <f>IF(Eingabe!D16="",E20*D22,Eingabe!D16)</f>
        <v>116616</v>
      </c>
      <c r="F22" s="35">
        <f t="shared" si="0"/>
        <v>-2653</v>
      </c>
    </row>
    <row r="23" spans="1:6" ht="12.75">
      <c r="A23" s="32" t="s">
        <v>27</v>
      </c>
      <c r="B23" s="33"/>
      <c r="C23" s="62">
        <f>IF(Eingabe!B17="","",Eingabe!B17)</f>
        <v>61270</v>
      </c>
      <c r="D23" s="33"/>
      <c r="E23" s="59">
        <f>IF(Eingabe!D17="","",Eingabe!D17)</f>
        <v>61270</v>
      </c>
      <c r="F23" s="35">
        <f t="shared" si="0"/>
        <v>0</v>
      </c>
    </row>
    <row r="24" spans="1:6" ht="13.5" thickBot="1">
      <c r="A24" s="12" t="s">
        <v>19</v>
      </c>
      <c r="B24" s="10"/>
      <c r="C24" s="56">
        <f>SUM(C20:C23)</f>
        <v>928152</v>
      </c>
      <c r="D24" s="10"/>
      <c r="E24" s="56">
        <f>SUM(E20:E23)</f>
        <v>935890</v>
      </c>
      <c r="F24" s="35">
        <f t="shared" si="0"/>
        <v>7738</v>
      </c>
    </row>
    <row r="25" spans="1:6" ht="13.5" thickBot="1">
      <c r="A25" s="20" t="s">
        <v>20</v>
      </c>
      <c r="B25" s="19"/>
      <c r="C25" s="53">
        <f>IF(Eingabe!B18="","",Eingabe!B18)</f>
        <v>1158220</v>
      </c>
      <c r="D25" s="19"/>
      <c r="E25" s="53">
        <f>IF(Eingabe!D18="","",Eingabe!D18)</f>
        <v>1158220</v>
      </c>
      <c r="F25" s="14"/>
    </row>
    <row r="26" spans="1:6" ht="12.75">
      <c r="A26" s="21" t="s">
        <v>21</v>
      </c>
      <c r="B26" s="17"/>
      <c r="C26" s="52">
        <f>C25-C24</f>
        <v>230068</v>
      </c>
      <c r="D26" s="17"/>
      <c r="E26" s="50"/>
      <c r="F26" s="15"/>
    </row>
    <row r="27" spans="1:6" ht="13.5" thickBot="1">
      <c r="A27" s="22" t="s">
        <v>22</v>
      </c>
      <c r="B27" s="18"/>
      <c r="C27" s="49"/>
      <c r="D27" s="18"/>
      <c r="E27" s="51">
        <f>E25-E24</f>
        <v>222330</v>
      </c>
      <c r="F27" s="16"/>
    </row>
    <row r="28" spans="1:6" ht="12.75">
      <c r="A28" s="23" t="s">
        <v>23</v>
      </c>
      <c r="B28" s="17"/>
      <c r="C28" s="17"/>
      <c r="D28" s="17"/>
      <c r="E28" s="52">
        <f>IF(C26&lt;E27,E27-C26,0)</f>
        <v>0</v>
      </c>
      <c r="F28" s="15"/>
    </row>
    <row r="29" spans="1:6" ht="13.5" thickBot="1">
      <c r="A29" s="24" t="s">
        <v>25</v>
      </c>
      <c r="B29" s="18"/>
      <c r="C29" s="18"/>
      <c r="D29" s="18"/>
      <c r="E29" s="51">
        <f>IF(C26&gt;E27,C26-E27,0)</f>
        <v>7738</v>
      </c>
      <c r="F29" s="16"/>
    </row>
    <row r="30" spans="1:6" ht="13.5" thickBot="1">
      <c r="A30" s="25" t="s">
        <v>24</v>
      </c>
      <c r="B30" s="19"/>
      <c r="C30" s="19"/>
      <c r="D30" s="19"/>
      <c r="E30" s="53">
        <f>E27-E28+E29</f>
        <v>230068</v>
      </c>
      <c r="F30" s="14"/>
    </row>
  </sheetData>
  <mergeCells count="4">
    <mergeCell ref="B4:C4"/>
    <mergeCell ref="D4:E4"/>
    <mergeCell ref="A4:A6"/>
    <mergeCell ref="A2:F2"/>
  </mergeCells>
  <printOptions/>
  <pageMargins left="0.86" right="0.26" top="0.59" bottom="1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2001-12-06T17:01:43Z</cp:lastPrinted>
  <dcterms:created xsi:type="dcterms:W3CDTF">2001-11-29T14:03:17Z</dcterms:created>
  <dcterms:modified xsi:type="dcterms:W3CDTF">2001-12-06T19:18:38Z</dcterms:modified>
  <cp:category/>
  <cp:version/>
  <cp:contentType/>
  <cp:contentStatus/>
</cp:coreProperties>
</file>