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5265" activeTab="0"/>
  </bookViews>
  <sheets>
    <sheet name="Terminliste" sheetId="1" r:id="rId1"/>
    <sheet name="Stammdaten" sheetId="2" r:id="rId2"/>
  </sheets>
  <definedNames>
    <definedName name="Artikel" localSheetId="0">'Terminliste'!#REF!</definedName>
    <definedName name="Artikel">#REF!</definedName>
    <definedName name="OffenePosten">'Stammdaten'!$B$3:$D$9</definedName>
    <definedName name="OffeneRechnungen">'Stammdaten'!$A$3:$D$9</definedName>
  </definedNames>
  <calcPr fullCalcOnLoad="1"/>
</workbook>
</file>

<file path=xl/sharedStrings.xml><?xml version="1.0" encoding="utf-8"?>
<sst xmlns="http://schemas.openxmlformats.org/spreadsheetml/2006/main" count="25" uniqueCount="24">
  <si>
    <t>Tagesdatum:</t>
  </si>
  <si>
    <t>fällig nach</t>
  </si>
  <si>
    <t>Tagen</t>
  </si>
  <si>
    <t>Skonto innerhalb</t>
  </si>
  <si>
    <t>Mahnung nach</t>
  </si>
  <si>
    <t>Tagen über Fälligkeitsdatum</t>
  </si>
  <si>
    <t>Außenstände:</t>
  </si>
  <si>
    <t>Maximaler Betrag</t>
  </si>
  <si>
    <t>Minimaler Betrag</t>
  </si>
  <si>
    <t>Durchschnitt</t>
  </si>
  <si>
    <t>Zahlungsbedingungen</t>
  </si>
  <si>
    <t>Zahlung
erfolgt</t>
  </si>
  <si>
    <t>Kunden-
nummer</t>
  </si>
  <si>
    <t>Rechnungs-
nummer</t>
  </si>
  <si>
    <t>Rechnungs-
betrag</t>
  </si>
  <si>
    <t>Rechnungs-
datum</t>
  </si>
  <si>
    <t>Skonto
bis</t>
  </si>
  <si>
    <t>Zahlung
bis</t>
  </si>
  <si>
    <t>Tage seit
R.-Datum</t>
  </si>
  <si>
    <t>Bemerkung</t>
  </si>
  <si>
    <t>Rechnungen</t>
  </si>
  <si>
    <t xml:space="preserve"> TERMINLISTE - Offene Posten</t>
  </si>
  <si>
    <t>Rechnungs-betrag</t>
  </si>
  <si>
    <t>lfd.Nr.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</si>
</sst>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d/m"/>
    <numFmt numFmtId="174" formatCode="#,##0.00\ [$€-1];[Red]\-#,##0.00\ [$€-1]"/>
    <numFmt numFmtId="175" formatCode="_-* #,##0.00\ [$€-1]_-;\-* #,##0.00\ [$€-1]_-;_-* &quot;-&quot;??\ [$€-1]_-"/>
    <numFmt numFmtId="176" formatCode="0\ 000"/>
    <numFmt numFmtId="177" formatCode="[$-407]dddd\,\ d\.\ mmmm\ yyyy"/>
    <numFmt numFmtId="178" formatCode="mmm\ yyyy"/>
    <numFmt numFmtId="179" formatCode="#,##0.00\ [$€-1]"/>
    <numFmt numFmtId="180" formatCode="#,##0.00\ &quot;€&quot;"/>
  </numFmts>
  <fonts count="1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10"/>
      <name val="Times New Roman"/>
      <family val="1"/>
    </font>
    <font>
      <b/>
      <sz val="16"/>
      <color indexed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0"/>
      <color indexed="42"/>
      <name val="Times New Roman"/>
      <family val="1"/>
    </font>
    <font>
      <sz val="8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76" fontId="0" fillId="4" borderId="1" xfId="0" applyNumberFormat="1" applyFill="1" applyBorder="1" applyAlignment="1">
      <alignment horizontal="center"/>
    </xf>
    <xf numFmtId="175" fontId="0" fillId="4" borderId="1" xfId="0" applyNumberFormat="1" applyFill="1" applyBorder="1" applyAlignment="1">
      <alignment/>
    </xf>
    <xf numFmtId="14" fontId="8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76" fontId="0" fillId="4" borderId="0" xfId="0" applyNumberFormat="1" applyFill="1" applyBorder="1" applyAlignment="1">
      <alignment horizontal="center"/>
    </xf>
    <xf numFmtId="175" fontId="0" fillId="4" borderId="0" xfId="0" applyNumberFormat="1" applyFill="1" applyBorder="1" applyAlignment="1">
      <alignment/>
    </xf>
    <xf numFmtId="14" fontId="0" fillId="4" borderId="0" xfId="0" applyNumberFormat="1" applyFill="1" applyBorder="1" applyAlignment="1">
      <alignment horizontal="center"/>
    </xf>
    <xf numFmtId="14" fontId="4" fillId="4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75" fontId="1" fillId="4" borderId="0" xfId="0" applyNumberFormat="1" applyFont="1" applyFill="1" applyAlignment="1">
      <alignment/>
    </xf>
    <xf numFmtId="175" fontId="0" fillId="4" borderId="0" xfId="0" applyNumberFormat="1" applyFont="1" applyFill="1" applyAlignment="1">
      <alignment/>
    </xf>
    <xf numFmtId="1" fontId="0" fillId="4" borderId="1" xfId="0" applyNumberFormat="1" applyFont="1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14" fontId="0" fillId="4" borderId="1" xfId="0" applyNumberFormat="1" applyFont="1" applyFill="1" applyBorder="1" applyAlignment="1">
      <alignment horizontal="center"/>
    </xf>
    <xf numFmtId="14" fontId="1" fillId="3" borderId="0" xfId="0" applyNumberFormat="1" applyFont="1" applyFill="1" applyAlignment="1">
      <alignment/>
    </xf>
    <xf numFmtId="180" fontId="0" fillId="4" borderId="1" xfId="0" applyNumberFormat="1" applyFill="1" applyBorder="1" applyAlignment="1">
      <alignment horizontal="center"/>
    </xf>
    <xf numFmtId="175" fontId="0" fillId="4" borderId="2" xfId="0" applyNumberFormat="1" applyFont="1" applyFill="1" applyBorder="1" applyAlignment="1">
      <alignment/>
    </xf>
    <xf numFmtId="0" fontId="1" fillId="4" borderId="2" xfId="0" applyFont="1" applyFill="1" applyBorder="1" applyAlignment="1">
      <alignment horizontal="center" wrapText="1"/>
    </xf>
    <xf numFmtId="0" fontId="0" fillId="5" borderId="0" xfId="0" applyFill="1" applyAlignment="1">
      <alignment/>
    </xf>
    <xf numFmtId="0" fontId="0" fillId="4" borderId="2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0" xfId="0" applyFill="1" applyAlignment="1">
      <alignment horizontal="right"/>
    </xf>
    <xf numFmtId="0" fontId="1" fillId="4" borderId="0" xfId="0" applyFont="1" applyFill="1" applyAlignment="1">
      <alignment horizontal="right"/>
    </xf>
    <xf numFmtId="0" fontId="5" fillId="5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ont>
        <b/>
        <i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color rgb="FF008000"/>
      </font>
      <fill>
        <patternFill>
          <bgColor rgb="FFFFFFCC"/>
        </patternFill>
      </fill>
      <border/>
    </dxf>
    <dxf>
      <font>
        <b/>
        <i/>
        <color auto="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color auto="1"/>
      </font>
      <fill>
        <patternFill>
          <bgColor rgb="FF99CC00"/>
        </patternFill>
      </fill>
      <border/>
    </dxf>
    <dxf>
      <font>
        <b/>
        <i val="0"/>
        <color auto="1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20" zoomScaleNormal="120" workbookViewId="0" topLeftCell="A1">
      <selection activeCell="B4" sqref="B4:G4"/>
    </sheetView>
  </sheetViews>
  <sheetFormatPr defaultColWidth="12" defaultRowHeight="12.75"/>
  <cols>
    <col min="1" max="1" width="4.66015625" style="0" customWidth="1"/>
    <col min="2" max="2" width="10" style="0" customWidth="1"/>
    <col min="3" max="3" width="11.66015625" style="0" customWidth="1"/>
    <col min="4" max="4" width="14.5" style="0" bestFit="1" customWidth="1"/>
    <col min="5" max="5" width="14" style="0" hidden="1" customWidth="1"/>
    <col min="6" max="6" width="16.16015625" style="0" customWidth="1"/>
    <col min="7" max="8" width="11" style="0" bestFit="1" customWidth="1"/>
    <col min="9" max="9" width="11.83203125" style="0" customWidth="1"/>
    <col min="10" max="10" width="13.83203125" style="0" customWidth="1"/>
    <col min="11" max="11" width="32" style="0" bestFit="1" customWidth="1"/>
    <col min="12" max="16384" width="10.33203125" style="0" customWidth="1"/>
  </cols>
  <sheetData>
    <row r="1" spans="1:11" ht="20.25">
      <c r="A1" s="31"/>
      <c r="B1" s="36" t="s">
        <v>21</v>
      </c>
      <c r="C1" s="36"/>
      <c r="D1" s="36"/>
      <c r="E1" s="36"/>
      <c r="F1" s="36"/>
      <c r="G1" s="36"/>
      <c r="H1" s="36"/>
      <c r="I1" s="36"/>
      <c r="J1" s="36"/>
      <c r="K1" s="36"/>
    </row>
    <row r="2" ht="3.75" customHeight="1"/>
    <row r="3" spans="1:11" ht="12.75">
      <c r="A3" s="3"/>
      <c r="B3" s="4" t="s">
        <v>0</v>
      </c>
      <c r="C3" s="4"/>
      <c r="D3" s="27">
        <v>39036</v>
      </c>
      <c r="E3" s="27"/>
      <c r="F3" s="4"/>
      <c r="G3" s="4"/>
      <c r="H3" s="3"/>
      <c r="I3" s="3"/>
      <c r="J3" s="3"/>
      <c r="K3" s="3"/>
    </row>
    <row r="4" spans="1:11" ht="17.25" customHeight="1">
      <c r="A4" s="1"/>
      <c r="B4" s="37" t="s">
        <v>10</v>
      </c>
      <c r="C4" s="37"/>
      <c r="D4" s="37"/>
      <c r="E4" s="37"/>
      <c r="F4" s="37"/>
      <c r="G4" s="37"/>
      <c r="H4" s="3"/>
      <c r="I4" s="3"/>
      <c r="J4" s="3"/>
      <c r="K4" s="3"/>
    </row>
    <row r="5" spans="1:11" ht="12.75">
      <c r="A5" s="1"/>
      <c r="B5" s="1" t="s">
        <v>1</v>
      </c>
      <c r="C5" s="1"/>
      <c r="D5" s="2">
        <v>30</v>
      </c>
      <c r="E5" s="2"/>
      <c r="F5" s="1" t="s">
        <v>2</v>
      </c>
      <c r="G5" s="1"/>
      <c r="H5" s="3"/>
      <c r="I5" s="3"/>
      <c r="J5" s="3"/>
      <c r="K5" s="3"/>
    </row>
    <row r="6" spans="1:11" ht="12.75">
      <c r="A6" s="1"/>
      <c r="B6" s="1" t="s">
        <v>3</v>
      </c>
      <c r="C6" s="1"/>
      <c r="D6" s="2">
        <v>14</v>
      </c>
      <c r="E6" s="2"/>
      <c r="F6" s="1" t="s">
        <v>2</v>
      </c>
      <c r="G6" s="1"/>
      <c r="H6" s="3"/>
      <c r="I6" s="3"/>
      <c r="J6" s="3"/>
      <c r="K6" s="3"/>
    </row>
    <row r="7" spans="1:11" ht="12.75">
      <c r="A7" s="1"/>
      <c r="B7" s="1" t="s">
        <v>4</v>
      </c>
      <c r="C7" s="1"/>
      <c r="D7" s="2">
        <v>2</v>
      </c>
      <c r="E7" s="2"/>
      <c r="F7" s="1" t="s">
        <v>5</v>
      </c>
      <c r="G7" s="1"/>
      <c r="H7" s="3"/>
      <c r="I7" s="3"/>
      <c r="J7" s="3"/>
      <c r="K7" s="3"/>
    </row>
    <row r="8" ht="5.25" customHeight="1"/>
    <row r="9" spans="1:11" ht="63.75">
      <c r="A9" s="30" t="s">
        <v>23</v>
      </c>
      <c r="B9" s="7" t="s">
        <v>12</v>
      </c>
      <c r="C9" s="7" t="s">
        <v>13</v>
      </c>
      <c r="D9" s="30" t="s">
        <v>14</v>
      </c>
      <c r="E9" s="30" t="s">
        <v>22</v>
      </c>
      <c r="F9" s="7" t="s">
        <v>15</v>
      </c>
      <c r="G9" s="7" t="s">
        <v>16</v>
      </c>
      <c r="H9" s="7" t="s">
        <v>17</v>
      </c>
      <c r="I9" s="7" t="s">
        <v>11</v>
      </c>
      <c r="J9" s="7" t="s">
        <v>18</v>
      </c>
      <c r="K9" s="8" t="s">
        <v>19</v>
      </c>
    </row>
    <row r="10" spans="1:11" ht="12.75">
      <c r="A10" s="32">
        <v>1</v>
      </c>
      <c r="B10" s="9">
        <f aca="true" t="shared" si="0" ref="B10:B16">VLOOKUP($A10,OffeneRechnungen,2)</f>
        <v>4001</v>
      </c>
      <c r="C10" s="9">
        <f aca="true" t="shared" si="1" ref="C10:C16">VLOOKUP($A10,OffeneRechnungen,3)</f>
        <v>10006</v>
      </c>
      <c r="D10" s="28">
        <f aca="true" t="shared" si="2" ref="D10:D16">VLOOKUP($A10,OffeneRechnungen,4)</f>
        <v>19602.36</v>
      </c>
      <c r="E10" s="29">
        <f>IF($I10=TRUE,"",Stammdaten!D3)</f>
        <v>19602.36</v>
      </c>
      <c r="F10" s="25">
        <v>39003</v>
      </c>
      <c r="G10" s="26">
        <f aca="true" t="shared" si="3" ref="G10:G16">IF(ISBLANK(B10),"",F10+$D$6)</f>
        <v>39017</v>
      </c>
      <c r="H10" s="26">
        <f aca="true" t="shared" si="4" ref="H10:H16">IF(ISBLANK(B10),"",F10+$D$5)</f>
        <v>39033</v>
      </c>
      <c r="I10" s="12" t="b">
        <v>0</v>
      </c>
      <c r="J10" s="24">
        <f aca="true" t="shared" si="5" ref="J10:J16">IF(I10=TRUE,"",$D$3-F10)</f>
        <v>33</v>
      </c>
      <c r="K10" s="13" t="str">
        <f>IF(B10="","",IF(I10=TRUE,"",IF(J10&gt;$D$5+$D$7,"Mahnung - Zahlungsanweisung",IF(J10&lt;=$D$6,"Skonto möglich","Skonto abgelaufen"))))</f>
        <v>Mahnung - Zahlungsanweisung</v>
      </c>
    </row>
    <row r="11" spans="1:11" ht="12.75">
      <c r="A11" s="32">
        <v>2</v>
      </c>
      <c r="B11" s="9">
        <f t="shared" si="0"/>
        <v>4002</v>
      </c>
      <c r="C11" s="9">
        <f t="shared" si="1"/>
        <v>10005</v>
      </c>
      <c r="D11" s="28">
        <f t="shared" si="2"/>
        <v>21295.075</v>
      </c>
      <c r="E11" s="29">
        <f>IF($I11=TRUE,"",Stammdaten!D4)</f>
        <v>21295.075</v>
      </c>
      <c r="F11" s="25">
        <v>39025</v>
      </c>
      <c r="G11" s="26">
        <f t="shared" si="3"/>
        <v>39039</v>
      </c>
      <c r="H11" s="26">
        <f t="shared" si="4"/>
        <v>39055</v>
      </c>
      <c r="I11" s="12" t="b">
        <v>0</v>
      </c>
      <c r="J11" s="24">
        <f t="shared" si="5"/>
        <v>11</v>
      </c>
      <c r="K11" s="13" t="str">
        <f aca="true" t="shared" si="6" ref="K11:K16">IF(B11="","",IF(I11=TRUE,"",IF(J11&gt;$D$5+$D$7,"Mahnung - Zahlungsanweisung",IF(J11&lt;=$D$6,"Skonto möglich","Skonto abgelaufen"))))</f>
        <v>Skonto möglich</v>
      </c>
    </row>
    <row r="12" spans="1:11" ht="12.75">
      <c r="A12" s="32">
        <v>3</v>
      </c>
      <c r="B12" s="9">
        <f t="shared" si="0"/>
        <v>4003</v>
      </c>
      <c r="C12" s="9">
        <f t="shared" si="1"/>
        <v>10004</v>
      </c>
      <c r="D12" s="28">
        <f t="shared" si="2"/>
        <v>39195.08</v>
      </c>
      <c r="E12" s="29">
        <f>IF($I12=TRUE,"",Stammdaten!D5)</f>
        <v>39195.08</v>
      </c>
      <c r="F12" s="25">
        <v>39026</v>
      </c>
      <c r="G12" s="26">
        <f t="shared" si="3"/>
        <v>39040</v>
      </c>
      <c r="H12" s="26">
        <f t="shared" si="4"/>
        <v>39056</v>
      </c>
      <c r="I12" s="12" t="b">
        <v>0</v>
      </c>
      <c r="J12" s="24">
        <f t="shared" si="5"/>
        <v>10</v>
      </c>
      <c r="K12" s="13" t="str">
        <f t="shared" si="6"/>
        <v>Skonto möglich</v>
      </c>
    </row>
    <row r="13" spans="1:11" ht="12.75">
      <c r="A13" s="32">
        <v>4</v>
      </c>
      <c r="B13" s="9">
        <f t="shared" si="0"/>
        <v>4004</v>
      </c>
      <c r="C13" s="9">
        <f t="shared" si="1"/>
        <v>10008</v>
      </c>
      <c r="D13" s="28">
        <f t="shared" si="2"/>
        <v>22652.764999999996</v>
      </c>
      <c r="E13" s="29">
        <f>IF($I13=TRUE,"",Stammdaten!D6)</f>
        <v>22652.764999999996</v>
      </c>
      <c r="F13" s="25">
        <v>38990</v>
      </c>
      <c r="G13" s="26">
        <f t="shared" si="3"/>
        <v>39004</v>
      </c>
      <c r="H13" s="26">
        <f t="shared" si="4"/>
        <v>39020</v>
      </c>
      <c r="I13" s="12" t="b">
        <v>0</v>
      </c>
      <c r="J13" s="24">
        <f t="shared" si="5"/>
        <v>46</v>
      </c>
      <c r="K13" s="13" t="str">
        <f t="shared" si="6"/>
        <v>Mahnung - Zahlungsanweisung</v>
      </c>
    </row>
    <row r="14" spans="1:11" ht="12.75">
      <c r="A14" s="32">
        <v>5</v>
      </c>
      <c r="B14" s="9">
        <f t="shared" si="0"/>
        <v>4005</v>
      </c>
      <c r="C14" s="9">
        <f t="shared" si="1"/>
        <v>10006</v>
      </c>
      <c r="D14" s="28">
        <f t="shared" si="2"/>
        <v>18763.28</v>
      </c>
      <c r="E14" s="29">
        <f>IF($I14=TRUE,"",Stammdaten!D7)</f>
        <v>18763.28</v>
      </c>
      <c r="F14" s="25">
        <v>39018</v>
      </c>
      <c r="G14" s="26">
        <f t="shared" si="3"/>
        <v>39032</v>
      </c>
      <c r="H14" s="25">
        <f t="shared" si="4"/>
        <v>39048</v>
      </c>
      <c r="I14" s="12" t="b">
        <v>0</v>
      </c>
      <c r="J14" s="24">
        <f t="shared" si="5"/>
        <v>18</v>
      </c>
      <c r="K14" s="13" t="str">
        <f t="shared" si="6"/>
        <v>Skonto abgelaufen</v>
      </c>
    </row>
    <row r="15" spans="1:11" ht="12.75">
      <c r="A15" s="32">
        <v>6</v>
      </c>
      <c r="B15" s="9">
        <f t="shared" si="0"/>
        <v>4006</v>
      </c>
      <c r="C15" s="9">
        <f t="shared" si="1"/>
        <v>10004</v>
      </c>
      <c r="D15" s="28">
        <f t="shared" si="2"/>
        <v>29289.01</v>
      </c>
      <c r="E15" s="29">
        <f>IF($I15=TRUE,"",Stammdaten!D8)</f>
        <v>29289.01</v>
      </c>
      <c r="F15" s="25">
        <v>39011</v>
      </c>
      <c r="G15" s="26">
        <f t="shared" si="3"/>
        <v>39025</v>
      </c>
      <c r="H15" s="25">
        <f t="shared" si="4"/>
        <v>39041</v>
      </c>
      <c r="I15" s="12" t="b">
        <v>0</v>
      </c>
      <c r="J15" s="24">
        <f t="shared" si="5"/>
        <v>25</v>
      </c>
      <c r="K15" s="13" t="str">
        <f t="shared" si="6"/>
        <v>Skonto abgelaufen</v>
      </c>
    </row>
    <row r="16" spans="1:11" ht="12.75">
      <c r="A16" s="32">
        <v>7</v>
      </c>
      <c r="B16" s="9">
        <f t="shared" si="0"/>
        <v>4007</v>
      </c>
      <c r="C16" s="9">
        <f t="shared" si="1"/>
        <v>10001</v>
      </c>
      <c r="D16" s="28">
        <f t="shared" si="2"/>
        <v>13042.76</v>
      </c>
      <c r="E16" s="29">
        <f>IF($I16=TRUE,"",Stammdaten!D9)</f>
        <v>13042.76</v>
      </c>
      <c r="F16" s="25">
        <v>39024</v>
      </c>
      <c r="G16" s="26">
        <f t="shared" si="3"/>
        <v>39038</v>
      </c>
      <c r="H16" s="25">
        <f t="shared" si="4"/>
        <v>39054</v>
      </c>
      <c r="I16" s="12" t="b">
        <v>0</v>
      </c>
      <c r="J16" s="24">
        <f t="shared" si="5"/>
        <v>12</v>
      </c>
      <c r="K16" s="13" t="str">
        <f t="shared" si="6"/>
        <v>Skonto möglich</v>
      </c>
    </row>
    <row r="17" spans="1:11" ht="12.75">
      <c r="A17" s="6"/>
      <c r="B17" s="14"/>
      <c r="C17" s="15"/>
      <c r="D17" s="16"/>
      <c r="E17" s="16"/>
      <c r="F17" s="17"/>
      <c r="G17" s="18"/>
      <c r="H17" s="18"/>
      <c r="I17" s="19"/>
      <c r="J17" s="20"/>
      <c r="K17" s="21"/>
    </row>
    <row r="18" spans="1:11" ht="12.75">
      <c r="A18" s="6"/>
      <c r="B18" s="35" t="s">
        <v>6</v>
      </c>
      <c r="C18" s="35"/>
      <c r="D18" s="22">
        <f>SUM(E10:E17)</f>
        <v>163840.33000000002</v>
      </c>
      <c r="E18" s="22"/>
      <c r="F18" s="5"/>
      <c r="G18" s="6"/>
      <c r="H18" s="6"/>
      <c r="I18" s="6"/>
      <c r="J18" s="6"/>
      <c r="K18" s="6"/>
    </row>
    <row r="19" spans="1:11" ht="12.75">
      <c r="A19" s="6"/>
      <c r="B19" s="34" t="s">
        <v>7</v>
      </c>
      <c r="C19" s="34"/>
      <c r="D19" s="23">
        <f>MAX(E10:E16)</f>
        <v>39195.08</v>
      </c>
      <c r="E19" s="23"/>
      <c r="F19" s="6"/>
      <c r="G19" s="6"/>
      <c r="H19" s="6"/>
      <c r="I19" s="6"/>
      <c r="J19" s="6"/>
      <c r="K19" s="6"/>
    </row>
    <row r="20" spans="1:11" ht="12.75">
      <c r="A20" s="6"/>
      <c r="B20" s="34" t="s">
        <v>8</v>
      </c>
      <c r="C20" s="34"/>
      <c r="D20" s="23">
        <f>MIN(E10:E16)</f>
        <v>13042.76</v>
      </c>
      <c r="E20" s="23"/>
      <c r="F20" s="6"/>
      <c r="G20" s="6"/>
      <c r="H20" s="6"/>
      <c r="I20" s="6"/>
      <c r="J20" s="6"/>
      <c r="K20" s="6"/>
    </row>
    <row r="21" spans="1:11" ht="12.75">
      <c r="A21" s="6"/>
      <c r="B21" s="34" t="s">
        <v>9</v>
      </c>
      <c r="C21" s="34"/>
      <c r="D21" s="23">
        <f>AVERAGE(E10:E16)</f>
        <v>23405.76142857143</v>
      </c>
      <c r="E21" s="23"/>
      <c r="F21" s="5"/>
      <c r="G21" s="6"/>
      <c r="H21" s="6"/>
      <c r="I21" s="6"/>
      <c r="J21" s="6"/>
      <c r="K21" s="6"/>
    </row>
  </sheetData>
  <mergeCells count="6">
    <mergeCell ref="B21:C21"/>
    <mergeCell ref="B18:C18"/>
    <mergeCell ref="B1:K1"/>
    <mergeCell ref="B4:G4"/>
    <mergeCell ref="B19:C19"/>
    <mergeCell ref="B20:C20"/>
  </mergeCells>
  <conditionalFormatting sqref="K17">
    <cfRule type="cellIs" priority="1" dxfId="0" operator="equal" stopIfTrue="1">
      <formula>"Mahnung"</formula>
    </cfRule>
    <cfRule type="cellIs" priority="2" dxfId="1" operator="equal" stopIfTrue="1">
      <formula>"Skonto möglich"</formula>
    </cfRule>
  </conditionalFormatting>
  <conditionalFormatting sqref="K10:K16">
    <cfRule type="cellIs" priority="3" dxfId="2" operator="equal" stopIfTrue="1">
      <formula>"Mahnung - Zahlungsanweisung"</formula>
    </cfRule>
    <cfRule type="cellIs" priority="4" dxfId="3" operator="equal" stopIfTrue="1">
      <formula>"Skonto möglich"</formula>
    </cfRule>
    <cfRule type="cellIs" priority="5" dxfId="4" operator="equal" stopIfTrue="1">
      <formula>"Skonto abgelaufen"</formula>
    </cfRule>
  </conditionalFormatting>
  <printOptions gridLines="1" headings="1"/>
  <pageMargins left="0.7874015748031497" right="0.3937007874015748" top="0.984251968503937" bottom="0.984251968503937" header="0.5118110236220472" footer="0.5118110236220472"/>
  <pageSetup orientation="landscape" paperSize="9" r:id="rId2"/>
  <headerFooter alignWithMargins="0">
    <oddHeader>&amp;C&amp;F</oddHeader>
    <oddFooter>&amp;CSeite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4" sqref="A4"/>
    </sheetView>
  </sheetViews>
  <sheetFormatPr defaultColWidth="12" defaultRowHeight="12.75"/>
  <sheetData>
    <row r="1" ht="12.75">
      <c r="A1" t="s">
        <v>20</v>
      </c>
    </row>
    <row r="3" spans="1:4" ht="12.75">
      <c r="A3" s="33">
        <v>1</v>
      </c>
      <c r="B3" s="10">
        <v>4001</v>
      </c>
      <c r="C3" s="9">
        <v>10006</v>
      </c>
      <c r="D3" s="11">
        <v>19602.36</v>
      </c>
    </row>
    <row r="4" spans="1:4" ht="12.75">
      <c r="A4" s="33">
        <v>2</v>
      </c>
      <c r="B4" s="10">
        <v>4002</v>
      </c>
      <c r="C4" s="9">
        <v>10005</v>
      </c>
      <c r="D4" s="11">
        <v>21295.075</v>
      </c>
    </row>
    <row r="5" spans="1:4" ht="12.75">
      <c r="A5" s="33">
        <v>3</v>
      </c>
      <c r="B5" s="10">
        <v>4003</v>
      </c>
      <c r="C5" s="9">
        <v>10004</v>
      </c>
      <c r="D5" s="11">
        <v>39195.08</v>
      </c>
    </row>
    <row r="6" spans="1:4" ht="12.75">
      <c r="A6" s="33">
        <v>4</v>
      </c>
      <c r="B6" s="10">
        <v>4004</v>
      </c>
      <c r="C6" s="9">
        <v>10008</v>
      </c>
      <c r="D6" s="11">
        <v>22652.764999999996</v>
      </c>
    </row>
    <row r="7" spans="1:4" ht="12.75">
      <c r="A7" s="33">
        <v>5</v>
      </c>
      <c r="B7" s="10">
        <v>4005</v>
      </c>
      <c r="C7" s="9">
        <v>10006</v>
      </c>
      <c r="D7" s="11">
        <v>18763.28</v>
      </c>
    </row>
    <row r="8" spans="1:4" ht="12.75">
      <c r="A8" s="33">
        <v>6</v>
      </c>
      <c r="B8" s="10">
        <v>4006</v>
      </c>
      <c r="C8" s="9">
        <v>10004</v>
      </c>
      <c r="D8" s="11">
        <v>29289.01</v>
      </c>
    </row>
    <row r="9" spans="1:4" ht="12.75">
      <c r="A9" s="33">
        <v>7</v>
      </c>
      <c r="B9" s="10">
        <v>4007</v>
      </c>
      <c r="C9" s="9">
        <v>10001</v>
      </c>
      <c r="D9" s="11">
        <v>13042.76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Horst Merschmann</cp:lastModifiedBy>
  <cp:lastPrinted>2004-03-11T09:38:08Z</cp:lastPrinted>
  <dcterms:created xsi:type="dcterms:W3CDTF">1998-09-03T07:13:32Z</dcterms:created>
  <dcterms:modified xsi:type="dcterms:W3CDTF">2006-12-12T21:04:53Z</dcterms:modified>
  <cp:category/>
  <cp:version/>
  <cp:contentType/>
  <cp:contentStatus/>
</cp:coreProperties>
</file>