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0" yWindow="65521" windowWidth="11655" windowHeight="6510" activeTab="0"/>
  </bookViews>
  <sheets>
    <sheet name="interne Angaben" sheetId="1" r:id="rId1"/>
    <sheet name="Informationssystem" sheetId="2" r:id="rId2"/>
    <sheet name="Beitragstypen" sheetId="3" r:id="rId3"/>
  </sheets>
  <definedNames>
    <definedName name="ident">'Beitragstypen'!$A$5:$C$23</definedName>
    <definedName name="sfk">'Beitragstypen'!$E$5:$G$19</definedName>
    <definedName name="SFKRabatt">'Beitragstypen'!$F$5:$G$19</definedName>
  </definedNames>
  <calcPr fullCalcOnLoad="1"/>
</workbook>
</file>

<file path=xl/sharedStrings.xml><?xml version="1.0" encoding="utf-8"?>
<sst xmlns="http://schemas.openxmlformats.org/spreadsheetml/2006/main" count="88" uniqueCount="82">
  <si>
    <t>Typ</t>
  </si>
  <si>
    <t>Mazda MX 5</t>
  </si>
  <si>
    <t>VW Golf</t>
  </si>
  <si>
    <t>VW Passat</t>
  </si>
  <si>
    <t>Grundbetrag</t>
  </si>
  <si>
    <t>Audi A3</t>
  </si>
  <si>
    <t>Audi A4</t>
  </si>
  <si>
    <t>Audi A6</t>
  </si>
  <si>
    <t>Audi A8</t>
  </si>
  <si>
    <t>BMW 3er</t>
  </si>
  <si>
    <t>BMW 5er</t>
  </si>
  <si>
    <t>BMW 7er</t>
  </si>
  <si>
    <t>Mazda 3</t>
  </si>
  <si>
    <t>Mazda 6</t>
  </si>
  <si>
    <t>Mercedes A-Klasse</t>
  </si>
  <si>
    <t>Mercedes E-Klasse</t>
  </si>
  <si>
    <t>Mercedes S-Klasse</t>
  </si>
  <si>
    <t>VW Bora</t>
  </si>
  <si>
    <t>Opel Astra</t>
  </si>
  <si>
    <t>Opel Zafira</t>
  </si>
  <si>
    <t>Opel Omega</t>
  </si>
  <si>
    <t>Schadenfreiheitsklassen</t>
  </si>
  <si>
    <t>SF1</t>
  </si>
  <si>
    <t>SF2</t>
  </si>
  <si>
    <t>SF3</t>
  </si>
  <si>
    <t>SF4</t>
  </si>
  <si>
    <t>SF5</t>
  </si>
  <si>
    <t>SF6</t>
  </si>
  <si>
    <t>SF7</t>
  </si>
  <si>
    <t>SF8</t>
  </si>
  <si>
    <t>SF9</t>
  </si>
  <si>
    <t>SF10</t>
  </si>
  <si>
    <t>Rabatt</t>
  </si>
  <si>
    <t>SF11</t>
  </si>
  <si>
    <t>SF12</t>
  </si>
  <si>
    <t>SF13</t>
  </si>
  <si>
    <t>SF14</t>
  </si>
  <si>
    <t>SF15</t>
  </si>
  <si>
    <t>SF-Nr</t>
  </si>
  <si>
    <t>Name:</t>
  </si>
  <si>
    <t>Vorname:</t>
  </si>
  <si>
    <t>Geb.-Datum:</t>
  </si>
  <si>
    <t>KFZ-IdentNr</t>
  </si>
  <si>
    <t>Grundbeitrag:</t>
  </si>
  <si>
    <t>Unfallfreie
Jahre</t>
  </si>
  <si>
    <t>Unfallfrei seit:</t>
  </si>
  <si>
    <t>Pan</t>
  </si>
  <si>
    <t>Peter</t>
  </si>
  <si>
    <t>Unfallfreie Jahre:</t>
  </si>
  <si>
    <t>SF-Klasse:</t>
  </si>
  <si>
    <t>SFK-Rabatt:</t>
  </si>
  <si>
    <t>Garagenwagen:</t>
  </si>
  <si>
    <t>Anzahl Nutzer:</t>
  </si>
  <si>
    <t>km-Leistung/Jahr:</t>
  </si>
  <si>
    <t>km-Leistung</t>
  </si>
  <si>
    <t>km-Rabatt</t>
  </si>
  <si>
    <t>Kundeninformationssystem KUK-SoBurg</t>
  </si>
  <si>
    <t>Fahrzeughalter:</t>
  </si>
  <si>
    <t>Geburtsdatum:</t>
  </si>
  <si>
    <t>JahresBeitrag:</t>
  </si>
  <si>
    <t>Summe Rabatt:</t>
  </si>
  <si>
    <t>Zusatz-Rabatt 3:</t>
  </si>
  <si>
    <t>Zusatz-Rabatt 1:</t>
  </si>
  <si>
    <t>Zusatz-Rabatt 2:</t>
  </si>
  <si>
    <t>Anzahl versicherte PKW</t>
  </si>
  <si>
    <t>Nutzer &lt;=2 UND Garagenwagen ="ja": 2%</t>
  </si>
  <si>
    <t>Anzahl Kinder:</t>
  </si>
  <si>
    <t>verheiratet:</t>
  </si>
  <si>
    <t>Beamter?</t>
  </si>
  <si>
    <t>versicherte PKW&gt;=2, dann 3%; versicherte PWK=1 UND Kinder &gt;0, dann 2%; versicherte PKW = 1 oder verheiratet, dann 1%</t>
  </si>
  <si>
    <t>incl. Versicherungssteuer:</t>
  </si>
  <si>
    <t>Beamter = 2%</t>
  </si>
  <si>
    <t>Zusatz-Rabatt 4:</t>
  </si>
  <si>
    <t>Anzahl Nutzer &lt;=2 UND verheiratet  ODER Anzahl Nutzer &lt;=2 UND Anzahl Kinder &gt;=1, dann 3%</t>
  </si>
  <si>
    <t>FahrzeugIdentNR</t>
  </si>
  <si>
    <t>KFZ</t>
  </si>
  <si>
    <t>nein</t>
  </si>
  <si>
    <t>KFZ-IdentNR</t>
  </si>
  <si>
    <t>Beitragstypen KUK-SoBurg</t>
  </si>
  <si>
    <t>Grundbeitragstabelle KFZ-Typen</t>
  </si>
  <si>
    <t>Grunddaten</t>
  </si>
  <si>
    <t>Beitragsdaten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</si>
</sst>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0\ &quot;km&quot;"/>
    <numFmt numFmtId="191" formatCode="[$€]#,##0.00;[Red]\-[$€]#,##0.00"/>
    <numFmt numFmtId="192" formatCode="#,##0.00\ [$€-40A];[Red]\-#,##0.00\ [$€-40A]"/>
    <numFmt numFmtId="193" formatCode="#,##0.00\ [$€-40A];\-#,##0.00\ [$€-40A]"/>
    <numFmt numFmtId="194" formatCode="yy"/>
    <numFmt numFmtId="195" formatCode="0.0"/>
    <numFmt numFmtId="196" formatCode="#\ &quot;Jahre&quot;"/>
    <numFmt numFmtId="197" formatCode="#\ &quot;km&quot;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12"/>
      <name val="Helv"/>
      <family val="0"/>
    </font>
    <font>
      <sz val="8"/>
      <name val="Helv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4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NumberFormat="1" applyFont="1" applyBorder="1" applyAlignment="1" applyProtection="1">
      <alignment/>
      <protection/>
    </xf>
    <xf numFmtId="192" fontId="5" fillId="0" borderId="0" xfId="17" applyNumberFormat="1" applyFont="1" applyBorder="1" applyAlignment="1" applyProtection="1">
      <alignment/>
      <protection/>
    </xf>
    <xf numFmtId="9" fontId="0" fillId="0" borderId="0" xfId="19" applyFont="1" applyAlignment="1">
      <alignment/>
    </xf>
    <xf numFmtId="0" fontId="5" fillId="0" borderId="0" xfId="0" applyFont="1" applyAlignment="1" applyProtection="1">
      <alignment/>
      <protection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97" fontId="0" fillId="3" borderId="4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4" borderId="4" xfId="0" applyFill="1" applyBorder="1" applyAlignment="1">
      <alignment/>
    </xf>
    <xf numFmtId="193" fontId="0" fillId="4" borderId="4" xfId="17" applyNumberFormat="1" applyFill="1" applyBorder="1" applyAlignment="1">
      <alignment horizontal="center"/>
    </xf>
    <xf numFmtId="196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9" fontId="0" fillId="4" borderId="4" xfId="19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5" borderId="7" xfId="0" applyNumberFormat="1" applyFont="1" applyFill="1" applyBorder="1" applyAlignment="1" applyProtection="1">
      <alignment/>
      <protection/>
    </xf>
    <xf numFmtId="0" fontId="0" fillId="5" borderId="7" xfId="0" applyFont="1" applyFill="1" applyBorder="1" applyAlignment="1">
      <alignment/>
    </xf>
    <xf numFmtId="0" fontId="5" fillId="5" borderId="7" xfId="0" applyFont="1" applyFill="1" applyBorder="1" applyAlignment="1" applyProtection="1">
      <alignment/>
      <protection hidden="1"/>
    </xf>
    <xf numFmtId="0" fontId="5" fillId="3" borderId="7" xfId="0" applyNumberFormat="1" applyFont="1" applyFill="1" applyBorder="1" applyAlignment="1" applyProtection="1">
      <alignment/>
      <protection/>
    </xf>
    <xf numFmtId="0" fontId="5" fillId="3" borderId="7" xfId="0" applyFont="1" applyFill="1" applyBorder="1" applyAlignment="1" applyProtection="1">
      <alignment/>
      <protection/>
    </xf>
    <xf numFmtId="0" fontId="0" fillId="3" borderId="7" xfId="0" applyFont="1" applyFill="1" applyBorder="1" applyAlignment="1">
      <alignment/>
    </xf>
    <xf numFmtId="0" fontId="5" fillId="5" borderId="3" xfId="0" applyNumberFormat="1" applyFont="1" applyFill="1" applyBorder="1" applyAlignment="1" applyProtection="1">
      <alignment/>
      <protection/>
    </xf>
    <xf numFmtId="0" fontId="5" fillId="5" borderId="4" xfId="0" applyNumberFormat="1" applyFont="1" applyFill="1" applyBorder="1" applyAlignment="1" applyProtection="1">
      <alignment/>
      <protection/>
    </xf>
    <xf numFmtId="0" fontId="5" fillId="3" borderId="3" xfId="0" applyNumberFormat="1" applyFont="1" applyFill="1" applyBorder="1" applyAlignment="1" applyProtection="1">
      <alignment/>
      <protection/>
    </xf>
    <xf numFmtId="192" fontId="5" fillId="3" borderId="4" xfId="17" applyNumberFormat="1" applyFont="1" applyFill="1" applyBorder="1" applyAlignment="1" applyProtection="1">
      <alignment/>
      <protection/>
    </xf>
    <xf numFmtId="0" fontId="5" fillId="3" borderId="5" xfId="0" applyNumberFormat="1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192" fontId="5" fillId="3" borderId="6" xfId="17" applyNumberFormat="1" applyFont="1" applyFill="1" applyBorder="1" applyAlignment="1" applyProtection="1">
      <alignment/>
      <protection/>
    </xf>
    <xf numFmtId="0" fontId="0" fillId="5" borderId="3" xfId="0" applyFont="1" applyFill="1" applyBorder="1" applyAlignment="1">
      <alignment wrapText="1"/>
    </xf>
    <xf numFmtId="0" fontId="0" fillId="5" borderId="4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9" fontId="0" fillId="3" borderId="4" xfId="19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9" fontId="0" fillId="3" borderId="6" xfId="19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5" fillId="5" borderId="4" xfId="0" applyFont="1" applyFill="1" applyBorder="1" applyAlignment="1" applyProtection="1">
      <alignment/>
      <protection hidden="1"/>
    </xf>
    <xf numFmtId="0" fontId="0" fillId="3" borderId="5" xfId="0" applyFont="1" applyFill="1" applyBorder="1" applyAlignment="1">
      <alignment/>
    </xf>
    <xf numFmtId="9" fontId="0" fillId="3" borderId="8" xfId="0" applyNumberFormat="1" applyFont="1" applyFill="1" applyBorder="1" applyAlignment="1">
      <alignment/>
    </xf>
    <xf numFmtId="9" fontId="5" fillId="3" borderId="8" xfId="0" applyNumberFormat="1" applyFont="1" applyFill="1" applyBorder="1" applyAlignment="1" applyProtection="1">
      <alignment/>
      <protection hidden="1"/>
    </xf>
    <xf numFmtId="9" fontId="5" fillId="3" borderId="6" xfId="0" applyNumberFormat="1" applyFont="1" applyFill="1" applyBorder="1" applyAlignment="1" applyProtection="1">
      <alignment/>
      <protection hidden="1"/>
    </xf>
    <xf numFmtId="0" fontId="11" fillId="5" borderId="1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/>
    </xf>
    <xf numFmtId="0" fontId="10" fillId="4" borderId="4" xfId="0" applyFont="1" applyFill="1" applyBorder="1" applyAlignment="1">
      <alignment horizontal="center"/>
    </xf>
    <xf numFmtId="14" fontId="10" fillId="4" borderId="4" xfId="0" applyNumberFormat="1" applyFont="1" applyFill="1" applyBorder="1" applyAlignment="1">
      <alignment horizontal="center"/>
    </xf>
    <xf numFmtId="192" fontId="10" fillId="4" borderId="4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/>
    </xf>
    <xf numFmtId="192" fontId="10" fillId="4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5" borderId="1" xfId="0" applyNumberFormat="1" applyFont="1" applyFill="1" applyBorder="1" applyAlignment="1" applyProtection="1">
      <alignment horizontal="center"/>
      <protection/>
    </xf>
    <xf numFmtId="0" fontId="15" fillId="5" borderId="11" xfId="0" applyNumberFormat="1" applyFont="1" applyFill="1" applyBorder="1" applyAlignment="1" applyProtection="1">
      <alignment horizontal="center"/>
      <protection/>
    </xf>
    <xf numFmtId="0" fontId="15" fillId="5" borderId="2" xfId="0" applyNumberFormat="1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161925</xdr:rowOff>
    </xdr:from>
    <xdr:to>
      <xdr:col>4</xdr:col>
      <xdr:colOff>190500</xdr:colOff>
      <xdr:row>14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90525"/>
          <a:ext cx="1552575" cy="2209800"/>
        </a:xfrm>
        <a:prstGeom prst="rect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C1">
      <selection activeCell="F12" sqref="F12"/>
    </sheetView>
  </sheetViews>
  <sheetFormatPr defaultColWidth="11.421875" defaultRowHeight="12.75"/>
  <cols>
    <col min="1" max="1" width="21.8515625" style="0" customWidth="1"/>
    <col min="4" max="4" width="15.28125" style="0" bestFit="1" customWidth="1"/>
    <col min="5" max="5" width="18.00390625" style="0" bestFit="1" customWidth="1"/>
  </cols>
  <sheetData>
    <row r="1" spans="1:5" ht="19.5">
      <c r="A1" s="62" t="s">
        <v>56</v>
      </c>
      <c r="B1" s="62"/>
      <c r="C1" s="62"/>
      <c r="D1" s="62"/>
      <c r="E1" s="62"/>
    </row>
    <row r="2" spans="1:5" ht="20.25" thickBot="1">
      <c r="A2" s="6"/>
      <c r="B2" s="6"/>
      <c r="C2" s="6"/>
      <c r="D2" s="6"/>
      <c r="E2" s="6"/>
    </row>
    <row r="3" spans="1:5" ht="16.5" thickBot="1">
      <c r="A3" s="63" t="s">
        <v>80</v>
      </c>
      <c r="B3" s="64"/>
      <c r="D3" s="63" t="s">
        <v>81</v>
      </c>
      <c r="E3" s="64"/>
    </row>
    <row r="4" spans="1:5" ht="12.75">
      <c r="A4" s="14" t="s">
        <v>39</v>
      </c>
      <c r="B4" s="15" t="s">
        <v>46</v>
      </c>
      <c r="D4" s="14" t="s">
        <v>77</v>
      </c>
      <c r="E4" s="15">
        <v>12</v>
      </c>
    </row>
    <row r="5" spans="1:5" ht="12.75">
      <c r="A5" s="16" t="s">
        <v>40</v>
      </c>
      <c r="B5" s="17" t="s">
        <v>47</v>
      </c>
      <c r="D5" s="16" t="s">
        <v>75</v>
      </c>
      <c r="E5" s="22" t="str">
        <f>VLOOKUP(E4,ident,2)</f>
        <v>Mercedes E-Klasse</v>
      </c>
    </row>
    <row r="6" spans="1:5" ht="12.75">
      <c r="A6" s="16" t="s">
        <v>41</v>
      </c>
      <c r="B6" s="18">
        <v>24688</v>
      </c>
      <c r="D6" s="16" t="s">
        <v>43</v>
      </c>
      <c r="E6" s="23">
        <f>VLOOKUP(E4,ident,3)</f>
        <v>780</v>
      </c>
    </row>
    <row r="7" spans="1:5" ht="12.75">
      <c r="A7" s="16" t="s">
        <v>45</v>
      </c>
      <c r="B7" s="18">
        <v>37257</v>
      </c>
      <c r="D7" s="16" t="s">
        <v>48</v>
      </c>
      <c r="E7" s="24">
        <f ca="1">ROUNDDOWN((TODAY()-B7)/365,0)</f>
        <v>3</v>
      </c>
    </row>
    <row r="8" spans="1:5" ht="12.75">
      <c r="A8" s="16" t="s">
        <v>53</v>
      </c>
      <c r="B8" s="19">
        <v>6000</v>
      </c>
      <c r="D8" s="16" t="s">
        <v>49</v>
      </c>
      <c r="E8" s="25" t="str">
        <f>VLOOKUP(E7,sfk,2)</f>
        <v>SF1</v>
      </c>
    </row>
    <row r="9" spans="1:5" ht="12.75">
      <c r="A9" s="16" t="s">
        <v>52</v>
      </c>
      <c r="B9" s="17">
        <v>1</v>
      </c>
      <c r="D9" s="16" t="s">
        <v>50</v>
      </c>
      <c r="E9" s="26">
        <f>VLOOKUP(E8,SFKRabatt,2)</f>
        <v>0</v>
      </c>
    </row>
    <row r="10" spans="1:5" ht="12.75">
      <c r="A10" s="16" t="s">
        <v>51</v>
      </c>
      <c r="B10" s="17" t="s">
        <v>76</v>
      </c>
      <c r="D10" s="16" t="s">
        <v>55</v>
      </c>
      <c r="E10" s="26">
        <f>HLOOKUP(B8,Beitragstypen!J4:M5,2)</f>
        <v>0.05</v>
      </c>
    </row>
    <row r="11" spans="1:6" ht="12.75">
      <c r="A11" s="16" t="s">
        <v>64</v>
      </c>
      <c r="B11" s="17">
        <v>1</v>
      </c>
      <c r="D11" s="16" t="s">
        <v>62</v>
      </c>
      <c r="E11" s="26">
        <f>IF(AND(B9&lt;=2,B10="ja"),0.02,0)</f>
        <v>0</v>
      </c>
      <c r="F11" t="s">
        <v>65</v>
      </c>
    </row>
    <row r="12" spans="1:6" ht="12.75">
      <c r="A12" s="16" t="s">
        <v>66</v>
      </c>
      <c r="B12" s="17">
        <v>0</v>
      </c>
      <c r="D12" s="16" t="s">
        <v>63</v>
      </c>
      <c r="E12" s="26">
        <f>IF(B11&gt;=2,0.03,IF(AND(B11=1,B12&gt;=0),2%,IF(OR(B11=1,B13="ja"),0.01,0)))</f>
        <v>0.02</v>
      </c>
      <c r="F12" t="s">
        <v>69</v>
      </c>
    </row>
    <row r="13" spans="1:6" ht="12.75">
      <c r="A13" s="16" t="s">
        <v>67</v>
      </c>
      <c r="B13" s="17" t="s">
        <v>76</v>
      </c>
      <c r="D13" s="16" t="s">
        <v>61</v>
      </c>
      <c r="E13" s="26">
        <f>IF(B14="ja",0.02,0)</f>
        <v>0</v>
      </c>
      <c r="F13" t="s">
        <v>71</v>
      </c>
    </row>
    <row r="14" spans="1:6" ht="13.5" thickBot="1">
      <c r="A14" s="20" t="s">
        <v>68</v>
      </c>
      <c r="B14" s="21" t="s">
        <v>76</v>
      </c>
      <c r="D14" s="16" t="s">
        <v>72</v>
      </c>
      <c r="E14" s="26">
        <f>IF(OR(AND(B9&lt;=2,B13="ja"),AND(B9&lt;=2,B12&gt;=1)),0.03,0)</f>
        <v>0</v>
      </c>
      <c r="F14" t="s">
        <v>73</v>
      </c>
    </row>
    <row r="15" spans="4:5" ht="13.5" thickBot="1">
      <c r="D15" s="20" t="s">
        <v>60</v>
      </c>
      <c r="E15" s="27">
        <f>SUM(E9:E14)</f>
        <v>0.07</v>
      </c>
    </row>
  </sheetData>
  <mergeCells count="3">
    <mergeCell ref="A1:E1"/>
    <mergeCell ref="A3:B3"/>
    <mergeCell ref="D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E16"/>
    </sheetView>
  </sheetViews>
  <sheetFormatPr defaultColWidth="11.421875" defaultRowHeight="12.75"/>
  <cols>
    <col min="1" max="1" width="35.57421875" style="5" bestFit="1" customWidth="1"/>
    <col min="2" max="2" width="29.8515625" style="5" customWidth="1"/>
    <col min="3" max="16384" width="11.421875" style="5" customWidth="1"/>
  </cols>
  <sheetData>
    <row r="1" spans="1:2" ht="18">
      <c r="A1" s="65" t="s">
        <v>56</v>
      </c>
      <c r="B1" s="65"/>
    </row>
    <row r="2" ht="13.5" thickBot="1"/>
    <row r="3" spans="1:2" ht="15">
      <c r="A3" s="54" t="s">
        <v>74</v>
      </c>
      <c r="B3" s="55">
        <f>'interne Angaben'!E4</f>
        <v>12</v>
      </c>
    </row>
    <row r="4" spans="1:2" ht="15">
      <c r="A4" s="56" t="s">
        <v>75</v>
      </c>
      <c r="B4" s="57" t="str">
        <f>VLOOKUP(B3,ident,2)</f>
        <v>Mercedes E-Klasse</v>
      </c>
    </row>
    <row r="5" spans="1:2" ht="15">
      <c r="A5" s="56" t="s">
        <v>57</v>
      </c>
      <c r="B5" s="57" t="str">
        <f>'interne Angaben'!B5&amp;" "&amp;'interne Angaben'!B4</f>
        <v>Peter Pan</v>
      </c>
    </row>
    <row r="6" spans="1:2" ht="15">
      <c r="A6" s="56" t="s">
        <v>58</v>
      </c>
      <c r="B6" s="58">
        <f>'interne Angaben'!B6</f>
        <v>24688</v>
      </c>
    </row>
    <row r="7" spans="1:2" ht="15">
      <c r="A7" s="56" t="s">
        <v>59</v>
      </c>
      <c r="B7" s="59">
        <f>'interne Angaben'!E6*'interne Angaben'!E15</f>
        <v>54.60000000000001</v>
      </c>
    </row>
    <row r="8" spans="1:2" ht="15.75" thickBot="1">
      <c r="A8" s="60" t="s">
        <v>70</v>
      </c>
      <c r="B8" s="61">
        <f>B7*1.07</f>
        <v>58.42200000000001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B29" sqref="B29"/>
    </sheetView>
  </sheetViews>
  <sheetFormatPr defaultColWidth="11.421875" defaultRowHeight="12.75"/>
  <cols>
    <col min="1" max="1" width="10.8515625" style="4" bestFit="1" customWidth="1"/>
    <col min="2" max="2" width="17.421875" style="4" bestFit="1" customWidth="1"/>
    <col min="3" max="3" width="11.140625" style="4" bestFit="1" customWidth="1"/>
    <col min="4" max="4" width="6.00390625" style="4" customWidth="1"/>
    <col min="5" max="5" width="10.421875" style="3" customWidth="1"/>
    <col min="6" max="6" width="8.421875" style="3" customWidth="1"/>
    <col min="7" max="7" width="7.57421875" style="3" customWidth="1"/>
    <col min="8" max="8" width="11.421875" style="3" customWidth="1"/>
    <col min="9" max="9" width="11.28125" style="3" bestFit="1" customWidth="1"/>
    <col min="10" max="10" width="5.00390625" style="3" bestFit="1" customWidth="1"/>
    <col min="11" max="13" width="6.00390625" style="1" bestFit="1" customWidth="1"/>
    <col min="14" max="25" width="11.421875" style="1" customWidth="1"/>
    <col min="26" max="26" width="21.57421875" style="1" customWidth="1"/>
    <col min="27" max="27" width="14.7109375" style="1" customWidth="1"/>
    <col min="28" max="16384" width="11.421875" style="1" customWidth="1"/>
  </cols>
  <sheetData>
    <row r="1" spans="1:13" ht="15.75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4" ht="16.5" thickBot="1">
      <c r="A2" s="2"/>
      <c r="B2" s="2"/>
      <c r="C2" s="2"/>
      <c r="D2" s="2"/>
    </row>
    <row r="3" spans="1:13" s="9" customFormat="1" ht="12.75">
      <c r="A3" s="66" t="s">
        <v>79</v>
      </c>
      <c r="B3" s="67"/>
      <c r="C3" s="68"/>
      <c r="D3" s="7"/>
      <c r="E3" s="69" t="s">
        <v>21</v>
      </c>
      <c r="F3" s="70"/>
      <c r="G3" s="71"/>
      <c r="H3" s="8"/>
      <c r="I3" s="69" t="s">
        <v>55</v>
      </c>
      <c r="J3" s="70"/>
      <c r="K3" s="70"/>
      <c r="L3" s="70"/>
      <c r="M3" s="71"/>
    </row>
    <row r="4" spans="1:13" s="9" customFormat="1" ht="25.5">
      <c r="A4" s="34" t="s">
        <v>42</v>
      </c>
      <c r="B4" s="28" t="s">
        <v>0</v>
      </c>
      <c r="C4" s="35" t="s">
        <v>4</v>
      </c>
      <c r="D4" s="10"/>
      <c r="E4" s="41" t="s">
        <v>44</v>
      </c>
      <c r="F4" s="29" t="s">
        <v>38</v>
      </c>
      <c r="G4" s="42" t="s">
        <v>32</v>
      </c>
      <c r="H4" s="8"/>
      <c r="I4" s="48" t="s">
        <v>54</v>
      </c>
      <c r="J4" s="29">
        <v>6000</v>
      </c>
      <c r="K4" s="30">
        <v>12000</v>
      </c>
      <c r="L4" s="30">
        <v>18000</v>
      </c>
      <c r="M4" s="49">
        <v>24000</v>
      </c>
    </row>
    <row r="5" spans="1:13" s="9" customFormat="1" ht="13.5" thickBot="1">
      <c r="A5" s="36">
        <v>1</v>
      </c>
      <c r="B5" s="31" t="s">
        <v>5</v>
      </c>
      <c r="C5" s="37">
        <v>400</v>
      </c>
      <c r="D5" s="11"/>
      <c r="E5" s="43">
        <v>2</v>
      </c>
      <c r="F5" s="33" t="s">
        <v>22</v>
      </c>
      <c r="G5" s="44">
        <v>0</v>
      </c>
      <c r="H5" s="8"/>
      <c r="I5" s="50" t="s">
        <v>32</v>
      </c>
      <c r="J5" s="51">
        <v>0.05</v>
      </c>
      <c r="K5" s="52">
        <v>0.04</v>
      </c>
      <c r="L5" s="52">
        <v>0.02</v>
      </c>
      <c r="M5" s="53">
        <v>0</v>
      </c>
    </row>
    <row r="6" spans="1:10" s="9" customFormat="1" ht="12.75">
      <c r="A6" s="36">
        <v>2</v>
      </c>
      <c r="B6" s="31" t="s">
        <v>6</v>
      </c>
      <c r="C6" s="37">
        <v>500</v>
      </c>
      <c r="D6" s="11"/>
      <c r="E6" s="43">
        <v>4</v>
      </c>
      <c r="F6" s="33" t="s">
        <v>23</v>
      </c>
      <c r="G6" s="44">
        <v>0.03</v>
      </c>
      <c r="H6" s="12"/>
      <c r="I6" s="8"/>
      <c r="J6" s="8"/>
    </row>
    <row r="7" spans="1:10" s="9" customFormat="1" ht="12.75">
      <c r="A7" s="36">
        <v>3</v>
      </c>
      <c r="B7" s="31" t="s">
        <v>7</v>
      </c>
      <c r="C7" s="37">
        <v>600</v>
      </c>
      <c r="D7" s="11"/>
      <c r="E7" s="43">
        <v>6</v>
      </c>
      <c r="F7" s="33" t="s">
        <v>24</v>
      </c>
      <c r="G7" s="44">
        <v>0.06</v>
      </c>
      <c r="H7" s="8"/>
      <c r="I7" s="8"/>
      <c r="J7" s="8"/>
    </row>
    <row r="8" spans="1:10" s="9" customFormat="1" ht="12.75">
      <c r="A8" s="36">
        <v>4</v>
      </c>
      <c r="B8" s="31" t="s">
        <v>8</v>
      </c>
      <c r="C8" s="37">
        <v>800</v>
      </c>
      <c r="D8" s="11"/>
      <c r="E8" s="43">
        <v>8</v>
      </c>
      <c r="F8" s="33" t="s">
        <v>25</v>
      </c>
      <c r="G8" s="44">
        <v>0.09</v>
      </c>
      <c r="H8" s="8"/>
      <c r="I8" s="8"/>
      <c r="J8" s="8"/>
    </row>
    <row r="9" spans="1:10" s="9" customFormat="1" ht="12.75">
      <c r="A9" s="36">
        <v>5</v>
      </c>
      <c r="B9" s="31" t="s">
        <v>9</v>
      </c>
      <c r="C9" s="37">
        <v>550</v>
      </c>
      <c r="D9" s="11"/>
      <c r="E9" s="43">
        <v>10</v>
      </c>
      <c r="F9" s="33" t="s">
        <v>26</v>
      </c>
      <c r="G9" s="44">
        <v>0.12</v>
      </c>
      <c r="H9" s="8"/>
      <c r="I9" s="8"/>
      <c r="J9" s="8"/>
    </row>
    <row r="10" spans="1:10" s="9" customFormat="1" ht="12.75">
      <c r="A10" s="36">
        <v>6</v>
      </c>
      <c r="B10" s="31" t="s">
        <v>10</v>
      </c>
      <c r="C10" s="37">
        <v>650</v>
      </c>
      <c r="D10" s="11"/>
      <c r="E10" s="43">
        <v>12</v>
      </c>
      <c r="F10" s="33" t="s">
        <v>27</v>
      </c>
      <c r="G10" s="44">
        <v>0.15</v>
      </c>
      <c r="H10" s="8"/>
      <c r="I10" s="8"/>
      <c r="J10" s="8"/>
    </row>
    <row r="11" spans="1:10" s="9" customFormat="1" ht="12.75">
      <c r="A11" s="36">
        <v>7</v>
      </c>
      <c r="B11" s="31" t="s">
        <v>11</v>
      </c>
      <c r="C11" s="37">
        <v>950</v>
      </c>
      <c r="D11" s="11"/>
      <c r="E11" s="43">
        <v>14</v>
      </c>
      <c r="F11" s="33" t="s">
        <v>28</v>
      </c>
      <c r="G11" s="44">
        <v>0.18</v>
      </c>
      <c r="H11" s="8"/>
      <c r="I11" s="8"/>
      <c r="J11" s="8"/>
    </row>
    <row r="12" spans="1:10" s="9" customFormat="1" ht="12.75">
      <c r="A12" s="36">
        <v>8</v>
      </c>
      <c r="B12" s="31" t="s">
        <v>12</v>
      </c>
      <c r="C12" s="37">
        <v>370</v>
      </c>
      <c r="D12" s="11"/>
      <c r="E12" s="43">
        <v>16</v>
      </c>
      <c r="F12" s="33" t="s">
        <v>29</v>
      </c>
      <c r="G12" s="44">
        <v>0.21</v>
      </c>
      <c r="H12" s="8"/>
      <c r="I12" s="8"/>
      <c r="J12" s="8"/>
    </row>
    <row r="13" spans="1:10" s="9" customFormat="1" ht="12.75">
      <c r="A13" s="36">
        <v>9</v>
      </c>
      <c r="B13" s="31" t="s">
        <v>13</v>
      </c>
      <c r="C13" s="37">
        <v>485</v>
      </c>
      <c r="D13" s="11"/>
      <c r="E13" s="43">
        <v>18</v>
      </c>
      <c r="F13" s="33" t="s">
        <v>30</v>
      </c>
      <c r="G13" s="44">
        <v>0.24</v>
      </c>
      <c r="H13" s="8"/>
      <c r="I13" s="8"/>
      <c r="J13" s="8"/>
    </row>
    <row r="14" spans="1:10" s="9" customFormat="1" ht="12.75">
      <c r="A14" s="36">
        <v>10</v>
      </c>
      <c r="B14" s="31" t="s">
        <v>1</v>
      </c>
      <c r="C14" s="37">
        <v>565</v>
      </c>
      <c r="D14" s="11"/>
      <c r="E14" s="43">
        <v>20</v>
      </c>
      <c r="F14" s="33" t="s">
        <v>31</v>
      </c>
      <c r="G14" s="44">
        <v>0.27</v>
      </c>
      <c r="H14" s="8"/>
      <c r="I14" s="8"/>
      <c r="J14" s="8"/>
    </row>
    <row r="15" spans="1:10" s="9" customFormat="1" ht="12.75">
      <c r="A15" s="36">
        <v>11</v>
      </c>
      <c r="B15" s="31" t="s">
        <v>14</v>
      </c>
      <c r="C15" s="37">
        <v>480</v>
      </c>
      <c r="D15" s="11"/>
      <c r="E15" s="43">
        <v>22</v>
      </c>
      <c r="F15" s="33" t="s">
        <v>33</v>
      </c>
      <c r="G15" s="44">
        <v>0.3</v>
      </c>
      <c r="H15" s="8"/>
      <c r="I15" s="8"/>
      <c r="J15" s="8"/>
    </row>
    <row r="16" spans="1:10" s="9" customFormat="1" ht="12.75">
      <c r="A16" s="36">
        <v>12</v>
      </c>
      <c r="B16" s="31" t="s">
        <v>15</v>
      </c>
      <c r="C16" s="37">
        <v>780</v>
      </c>
      <c r="D16" s="11"/>
      <c r="E16" s="43">
        <v>24</v>
      </c>
      <c r="F16" s="33" t="s">
        <v>34</v>
      </c>
      <c r="G16" s="44">
        <v>0.33</v>
      </c>
      <c r="H16" s="8"/>
      <c r="I16" s="8"/>
      <c r="J16" s="8"/>
    </row>
    <row r="17" spans="1:10" s="9" customFormat="1" ht="12.75">
      <c r="A17" s="36">
        <v>13</v>
      </c>
      <c r="B17" s="31" t="s">
        <v>16</v>
      </c>
      <c r="C17" s="37">
        <v>1150</v>
      </c>
      <c r="D17" s="11"/>
      <c r="E17" s="43">
        <v>26</v>
      </c>
      <c r="F17" s="33" t="s">
        <v>35</v>
      </c>
      <c r="G17" s="44">
        <v>0.36</v>
      </c>
      <c r="H17" s="8"/>
      <c r="I17" s="8"/>
      <c r="J17" s="8"/>
    </row>
    <row r="18" spans="1:10" s="9" customFormat="1" ht="12.75">
      <c r="A18" s="36">
        <v>14</v>
      </c>
      <c r="B18" s="31" t="s">
        <v>3</v>
      </c>
      <c r="C18" s="37">
        <v>510</v>
      </c>
      <c r="D18" s="11"/>
      <c r="E18" s="43">
        <v>28</v>
      </c>
      <c r="F18" s="33" t="s">
        <v>36</v>
      </c>
      <c r="G18" s="44">
        <v>0.39</v>
      </c>
      <c r="H18" s="8"/>
      <c r="I18" s="8"/>
      <c r="J18" s="8"/>
    </row>
    <row r="19" spans="1:10" s="9" customFormat="1" ht="13.5" thickBot="1">
      <c r="A19" s="36">
        <v>15</v>
      </c>
      <c r="B19" s="32" t="s">
        <v>2</v>
      </c>
      <c r="C19" s="37">
        <v>490</v>
      </c>
      <c r="D19" s="11"/>
      <c r="E19" s="45">
        <v>30</v>
      </c>
      <c r="F19" s="46" t="s">
        <v>37</v>
      </c>
      <c r="G19" s="47">
        <v>0.42</v>
      </c>
      <c r="H19" s="8"/>
      <c r="I19" s="8"/>
      <c r="J19" s="8"/>
    </row>
    <row r="20" spans="1:10" s="9" customFormat="1" ht="12.75">
      <c r="A20" s="36">
        <v>16</v>
      </c>
      <c r="B20" s="32" t="s">
        <v>17</v>
      </c>
      <c r="C20" s="37">
        <v>450</v>
      </c>
      <c r="D20" s="11"/>
      <c r="E20" s="8"/>
      <c r="F20" s="8"/>
      <c r="G20" s="8"/>
      <c r="H20" s="8"/>
      <c r="I20" s="8"/>
      <c r="J20" s="8"/>
    </row>
    <row r="21" spans="1:10" s="9" customFormat="1" ht="12.75">
      <c r="A21" s="36">
        <v>17</v>
      </c>
      <c r="B21" s="32" t="s">
        <v>18</v>
      </c>
      <c r="C21" s="37">
        <v>430</v>
      </c>
      <c r="D21" s="11"/>
      <c r="E21" s="8"/>
      <c r="F21" s="8"/>
      <c r="G21" s="8"/>
      <c r="H21" s="8"/>
      <c r="I21" s="8"/>
      <c r="J21" s="8"/>
    </row>
    <row r="22" spans="1:10" s="9" customFormat="1" ht="12.75">
      <c r="A22" s="36">
        <v>18</v>
      </c>
      <c r="B22" s="32" t="s">
        <v>19</v>
      </c>
      <c r="C22" s="37">
        <v>625</v>
      </c>
      <c r="D22" s="11"/>
      <c r="E22" s="8"/>
      <c r="F22" s="8"/>
      <c r="G22" s="8"/>
      <c r="H22" s="8"/>
      <c r="I22" s="8"/>
      <c r="J22" s="8"/>
    </row>
    <row r="23" spans="1:10" s="9" customFormat="1" ht="13.5" thickBot="1">
      <c r="A23" s="38">
        <v>19</v>
      </c>
      <c r="B23" s="39" t="s">
        <v>20</v>
      </c>
      <c r="C23" s="40">
        <v>775</v>
      </c>
      <c r="D23" s="11"/>
      <c r="E23" s="8"/>
      <c r="F23" s="8"/>
      <c r="G23" s="8"/>
      <c r="H23" s="8"/>
      <c r="I23" s="8"/>
      <c r="J23" s="8"/>
    </row>
    <row r="24" spans="1:10" s="9" customFormat="1" ht="12.75">
      <c r="A24" s="13"/>
      <c r="B24" s="13"/>
      <c r="C24" s="13"/>
      <c r="D24" s="13"/>
      <c r="E24" s="8"/>
      <c r="F24" s="8"/>
      <c r="G24" s="8"/>
      <c r="H24" s="8"/>
      <c r="I24" s="8"/>
      <c r="J24" s="8"/>
    </row>
    <row r="25" spans="1:10" s="9" customFormat="1" ht="12.75">
      <c r="A25" s="13"/>
      <c r="B25" s="13"/>
      <c r="C25" s="13"/>
      <c r="D25" s="13"/>
      <c r="E25" s="8"/>
      <c r="F25" s="8"/>
      <c r="G25" s="8"/>
      <c r="H25" s="8"/>
      <c r="I25" s="8"/>
      <c r="J25" s="8"/>
    </row>
    <row r="26" spans="1:10" s="9" customFormat="1" ht="12.75">
      <c r="A26" s="13"/>
      <c r="B26" s="13"/>
      <c r="C26" s="13"/>
      <c r="D26" s="13"/>
      <c r="E26" s="8"/>
      <c r="F26" s="8"/>
      <c r="G26" s="8"/>
      <c r="H26" s="8"/>
      <c r="I26" s="8"/>
      <c r="J26" s="8"/>
    </row>
    <row r="27" spans="1:10" s="9" customFormat="1" ht="12.75">
      <c r="A27" s="13"/>
      <c r="B27" s="13"/>
      <c r="C27" s="13"/>
      <c r="D27" s="13"/>
      <c r="E27" s="8"/>
      <c r="F27" s="8"/>
      <c r="G27" s="8"/>
      <c r="H27" s="8"/>
      <c r="I27" s="8"/>
      <c r="J27" s="8"/>
    </row>
    <row r="28" spans="1:10" s="9" customFormat="1" ht="12.75">
      <c r="A28" s="13"/>
      <c r="B28" s="13"/>
      <c r="C28" s="13"/>
      <c r="D28" s="13"/>
      <c r="E28" s="8"/>
      <c r="F28" s="8"/>
      <c r="G28" s="8"/>
      <c r="H28" s="8"/>
      <c r="I28" s="8"/>
      <c r="J28" s="8"/>
    </row>
    <row r="29" spans="1:10" s="9" customFormat="1" ht="12.75">
      <c r="A29" s="13"/>
      <c r="B29" s="13"/>
      <c r="C29" s="13"/>
      <c r="D29" s="13"/>
      <c r="E29" s="8"/>
      <c r="F29" s="8"/>
      <c r="G29" s="8"/>
      <c r="H29" s="8"/>
      <c r="I29" s="8"/>
      <c r="J29" s="8"/>
    </row>
    <row r="30" spans="1:10" s="9" customFormat="1" ht="12.75">
      <c r="A30" s="13"/>
      <c r="B30" s="13"/>
      <c r="C30" s="13"/>
      <c r="D30" s="13"/>
      <c r="E30" s="8"/>
      <c r="F30" s="8"/>
      <c r="G30" s="8"/>
      <c r="H30" s="8"/>
      <c r="I30" s="8"/>
      <c r="J30" s="8"/>
    </row>
  </sheetData>
  <mergeCells count="4">
    <mergeCell ref="A3:C3"/>
    <mergeCell ref="E3:G3"/>
    <mergeCell ref="I3:M3"/>
    <mergeCell ref="A1:M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Autovermietung mit SVERWEIS</dc:title>
  <dc:subject>Auswahl wichtiger Funktionen</dc:subject>
  <dc:creator>Wilfried Schumacher</dc:creator>
  <cp:keywords>Grundlagen</cp:keywords>
  <dc:description/>
  <cp:lastModifiedBy>Horst Merschmann</cp:lastModifiedBy>
  <cp:lastPrinted>2001-11-13T23:21:17Z</cp:lastPrinted>
  <dcterms:created xsi:type="dcterms:W3CDTF">1997-04-02T19:38:45Z</dcterms:created>
  <dcterms:modified xsi:type="dcterms:W3CDTF">2005-06-03T19:28:57Z</dcterms:modified>
  <cp:category/>
  <cp:version/>
  <cp:contentType/>
  <cp:contentStatus/>
</cp:coreProperties>
</file>